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56" windowHeight="8532"/>
  </bookViews>
  <sheets>
    <sheet name="на 01.06.19" sheetId="1" r:id="rId1"/>
  </sheets>
  <definedNames>
    <definedName name="APPT" localSheetId="0">'на 01.06.19'!#REF!</definedName>
    <definedName name="FIO" localSheetId="0">'на 01.06.19'!#REF!</definedName>
    <definedName name="SIGN" localSheetId="0">'на 01.06.19'!#REF!</definedName>
    <definedName name="Z_18A44355_9B01_4B30_A21D_D58AB6C16BB3_.wvu.PrintTitles" localSheetId="0" hidden="1">'на 01.06.19'!$5:$5</definedName>
    <definedName name="Z_18A44355_9B01_4B30_A21D_D58AB6C16BB3_.wvu.Rows" localSheetId="0" hidden="1">'на 01.06.19'!$96:$96</definedName>
    <definedName name="Z_3BC8A2A8_E6DA_4580_831A_3F6F11ADCEF2_.wvu.PrintTitles" localSheetId="0" hidden="1">'на 01.06.19'!$5:$5</definedName>
    <definedName name="Z_3BC8A2A8_E6DA_4580_831A_3F6F11ADCEF2_.wvu.Rows" localSheetId="0" hidden="1">'на 01.06.19'!#REF!</definedName>
    <definedName name="Z_40AF8D35_BE0F_4075_942A_A459537355E7_.wvu.PrintTitles" localSheetId="0" hidden="1">'на 01.06.19'!$5:$5</definedName>
    <definedName name="Z_40AF8D35_BE0F_4075_942A_A459537355E7_.wvu.Rows" localSheetId="0" hidden="1">'на 01.06.19'!#REF!</definedName>
    <definedName name="Z_88127E63_12D7_4F66_B662_AB9F1540D418_.wvu.Cols" localSheetId="0" hidden="1">'на 01.06.19'!$A:$A</definedName>
    <definedName name="Z_88127E63_12D7_4F66_B662_AB9F1540D418_.wvu.PrintTitles" localSheetId="0" hidden="1">'на 01.06.19'!$5:$5</definedName>
    <definedName name="Z_88127E63_12D7_4F66_B662_AB9F1540D418_.wvu.Rows" localSheetId="0" hidden="1">'на 01.06.19'!#REF!,'на 01.06.19'!#REF!,'на 01.06.19'!#REF!,'на 01.06.19'!#REF!,'на 01.06.19'!#REF!,'на 01.06.19'!$122:$123</definedName>
    <definedName name="Z_BF505269_B908_40DB_A66E_94DF9FB9B769_.wvu.PrintTitles" localSheetId="0" hidden="1">'на 01.06.19'!$5:$5</definedName>
    <definedName name="_xlnm.Print_Titles" localSheetId="0">'на 01.06.19'!$5:$5</definedName>
  </definedNames>
  <calcPr calcId="145621"/>
  <customWorkbookViews>
    <customWorkbookView name="Татьяна С. Ковалева - Личное представление" guid="{40AF8D35-BE0F-4075-942A-A459537355E7}" mergeInterval="0" personalView="1" maximized="1" windowWidth="1276" windowHeight="795" activeSheetId="1"/>
    <customWorkbookView name="Елена Е. Видинеева - Личное представление" guid="{3BC8A2A8-E6DA-4580-831A-3F6F11ADCEF2}" mergeInterval="0" personalView="1" maximized="1" windowWidth="1276" windowHeight="779" activeSheetId="1"/>
    <customWorkbookView name="Марина В. Зубкова - Личное представление" guid="{18A44355-9B01-4B30-A21D-D58AB6C16BB3}" mergeInterval="0" personalView="1" maximized="1" windowWidth="1276" windowHeight="764" activeSheetId="1"/>
    <customWorkbookView name="Оксана Э. Котлярова - Личное представление" guid="{BF505269-B908-40DB-A66E-94DF9FB9B769}" mergeInterval="0" personalView="1" maximized="1" windowWidth="1276" windowHeight="751" activeSheetId="1"/>
    <customWorkbookView name="Татьяна В. Ханова - Личное представление" guid="{88127E63-12D7-4F66-B662-AB9F1540D418}" mergeInterval="0" personalView="1" maximized="1" windowWidth="1276" windowHeight="723" activeSheetId="1"/>
  </customWorkbookViews>
</workbook>
</file>

<file path=xl/calcChain.xml><?xml version="1.0" encoding="utf-8"?>
<calcChain xmlns="http://schemas.openxmlformats.org/spreadsheetml/2006/main">
  <c r="G7" i="1" l="1"/>
  <c r="G8" i="1"/>
  <c r="G11" i="1"/>
  <c r="G12" i="1"/>
  <c r="G13" i="1"/>
  <c r="G15" i="1"/>
  <c r="G16" i="1"/>
  <c r="G18" i="1"/>
  <c r="G22" i="1"/>
  <c r="G23" i="1"/>
  <c r="G24" i="1"/>
  <c r="G25" i="1"/>
  <c r="G26" i="1"/>
  <c r="G27" i="1"/>
  <c r="G29" i="1"/>
  <c r="G30" i="1"/>
  <c r="G31" i="1"/>
  <c r="G32" i="1"/>
  <c r="G33" i="1"/>
  <c r="G35" i="1"/>
  <c r="G37" i="1"/>
  <c r="G38" i="1"/>
  <c r="G39" i="1"/>
  <c r="G40" i="1"/>
  <c r="G43" i="1"/>
  <c r="G130" i="1"/>
  <c r="G131" i="1"/>
  <c r="G133" i="1"/>
  <c r="G134" i="1"/>
  <c r="G136" i="1"/>
  <c r="G138" i="1"/>
  <c r="G139" i="1"/>
  <c r="G140" i="1"/>
  <c r="G141" i="1"/>
  <c r="G142" i="1"/>
  <c r="G144" i="1"/>
  <c r="G145" i="1"/>
  <c r="G146" i="1"/>
  <c r="G148" i="1"/>
  <c r="G149" i="1"/>
  <c r="G151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3" i="1"/>
  <c r="G84" i="1"/>
  <c r="G85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5" i="1"/>
  <c r="G106" i="1"/>
  <c r="G107" i="1"/>
  <c r="G108" i="1"/>
  <c r="G110" i="1"/>
  <c r="G112" i="1"/>
  <c r="G113" i="1"/>
  <c r="G116" i="1"/>
  <c r="G117" i="1"/>
  <c r="G118" i="1"/>
  <c r="G119" i="1"/>
  <c r="G120" i="1"/>
  <c r="G121" i="1"/>
  <c r="G125" i="1"/>
  <c r="G126" i="1"/>
  <c r="G127" i="1"/>
  <c r="G128" i="1"/>
  <c r="G129" i="1"/>
  <c r="G55" i="1"/>
  <c r="G56" i="1"/>
  <c r="G57" i="1"/>
  <c r="G58" i="1"/>
  <c r="G61" i="1"/>
  <c r="G62" i="1"/>
  <c r="G63" i="1"/>
  <c r="G47" i="1"/>
  <c r="F49" i="1" l="1"/>
  <c r="D49" i="1"/>
  <c r="G49" i="1" s="1"/>
  <c r="C49" i="1"/>
  <c r="D46" i="1" l="1"/>
  <c r="F46" i="1"/>
  <c r="C46" i="1"/>
  <c r="G46" i="1" l="1"/>
  <c r="E7" i="1"/>
  <c r="E8" i="1"/>
  <c r="E10" i="1"/>
  <c r="E11" i="1"/>
  <c r="E12" i="1"/>
  <c r="E13" i="1"/>
  <c r="E15" i="1"/>
  <c r="E16" i="1"/>
  <c r="E18" i="1"/>
  <c r="E19" i="1"/>
  <c r="E22" i="1"/>
  <c r="E23" i="1"/>
  <c r="E24" i="1"/>
  <c r="E25" i="1"/>
  <c r="E26" i="1"/>
  <c r="E27" i="1"/>
  <c r="E29" i="1"/>
  <c r="E31" i="1"/>
  <c r="E32" i="1"/>
  <c r="E33" i="1"/>
  <c r="E35" i="1"/>
  <c r="E37" i="1"/>
  <c r="E39" i="1"/>
  <c r="E40" i="1"/>
  <c r="E48" i="1"/>
  <c r="E46" i="1" s="1"/>
  <c r="E50" i="1"/>
  <c r="E51" i="1"/>
  <c r="E52" i="1"/>
  <c r="E53" i="1"/>
  <c r="E54" i="1"/>
  <c r="E56" i="1"/>
  <c r="E57" i="1"/>
  <c r="E61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4" i="1"/>
  <c r="E49" i="1" l="1"/>
  <c r="F82" i="1"/>
  <c r="F60" i="1" l="1"/>
  <c r="C82" i="1"/>
  <c r="D82" i="1"/>
  <c r="G82" i="1" s="1"/>
  <c r="F34" i="1"/>
  <c r="D34" i="1"/>
  <c r="G34" i="1" s="1"/>
  <c r="C34" i="1"/>
  <c r="E34" i="1" l="1"/>
  <c r="F124" i="1"/>
  <c r="D104" i="1"/>
  <c r="G104" i="1" s="1"/>
  <c r="C104" i="1" l="1"/>
  <c r="C153" i="1" s="1"/>
  <c r="D132" i="1"/>
  <c r="E151" i="1" l="1"/>
  <c r="E138" i="1"/>
  <c r="E134" i="1"/>
  <c r="D60" i="1" l="1"/>
  <c r="G60" i="1" s="1"/>
  <c r="E89" i="1"/>
  <c r="E90" i="1"/>
  <c r="E91" i="1"/>
  <c r="E92" i="1"/>
  <c r="E93" i="1"/>
  <c r="E94" i="1"/>
  <c r="E97" i="1"/>
  <c r="E98" i="1"/>
  <c r="E100" i="1"/>
  <c r="E101" i="1"/>
  <c r="E102" i="1"/>
  <c r="E105" i="1"/>
  <c r="E106" i="1"/>
  <c r="E107" i="1"/>
  <c r="E108" i="1"/>
  <c r="E110" i="1"/>
  <c r="E111" i="1"/>
  <c r="E112" i="1"/>
  <c r="E113" i="1"/>
  <c r="E114" i="1"/>
  <c r="E116" i="1"/>
  <c r="E117" i="1"/>
  <c r="E118" i="1"/>
  <c r="E119" i="1"/>
  <c r="E120" i="1"/>
  <c r="E121" i="1"/>
  <c r="E125" i="1"/>
  <c r="E126" i="1"/>
  <c r="E127" i="1"/>
  <c r="E128" i="1"/>
  <c r="E129" i="1"/>
  <c r="E130" i="1"/>
  <c r="E131" i="1"/>
  <c r="E133" i="1"/>
  <c r="E139" i="1"/>
  <c r="E140" i="1"/>
  <c r="E141" i="1"/>
  <c r="E142" i="1"/>
  <c r="E144" i="1"/>
  <c r="E145" i="1"/>
  <c r="E146" i="1"/>
  <c r="E148" i="1"/>
  <c r="E149" i="1"/>
  <c r="D45" i="1" l="1"/>
  <c r="E104" i="1"/>
  <c r="F21" i="1"/>
  <c r="D21" i="1"/>
  <c r="C21" i="1"/>
  <c r="G21" i="1" l="1"/>
  <c r="D44" i="1"/>
  <c r="E21" i="1"/>
  <c r="C109" i="1"/>
  <c r="F45" i="1"/>
  <c r="F44" i="1" s="1"/>
  <c r="G45" i="1" l="1"/>
  <c r="G44" i="1"/>
  <c r="C60" i="1"/>
  <c r="E60" i="1" s="1"/>
  <c r="C45" i="1" l="1"/>
  <c r="F9" i="1"/>
  <c r="D9" i="1"/>
  <c r="G9" i="1" s="1"/>
  <c r="C9" i="1"/>
  <c r="F143" i="1"/>
  <c r="F137" i="1"/>
  <c r="E9" i="1" l="1"/>
  <c r="C44" i="1"/>
  <c r="E44" i="1" s="1"/>
  <c r="E45" i="1"/>
  <c r="F28" i="1"/>
  <c r="D153" i="1" l="1"/>
  <c r="G153" i="1" s="1"/>
  <c r="F147" i="1"/>
  <c r="D147" i="1"/>
  <c r="G147" i="1" s="1"/>
  <c r="D28" i="1" l="1"/>
  <c r="G28" i="1" s="1"/>
  <c r="C28" i="1" l="1"/>
  <c r="E28" i="1" s="1"/>
  <c r="D124" i="1" l="1"/>
  <c r="G124" i="1" s="1"/>
  <c r="F88" i="1" l="1"/>
  <c r="F103" i="1"/>
  <c r="C135" i="1" l="1"/>
  <c r="D135" i="1"/>
  <c r="F135" i="1"/>
  <c r="G135" i="1" l="1"/>
  <c r="C124" i="1"/>
  <c r="E124" i="1" s="1"/>
  <c r="D88" i="1" l="1"/>
  <c r="G88" i="1" s="1"/>
  <c r="C88" i="1"/>
  <c r="E88" i="1" l="1"/>
  <c r="D143" i="1"/>
  <c r="G143" i="1" s="1"/>
  <c r="C143" i="1"/>
  <c r="D137" i="1"/>
  <c r="G137" i="1" s="1"/>
  <c r="C137" i="1"/>
  <c r="F122" i="1"/>
  <c r="D122" i="1"/>
  <c r="C122" i="1"/>
  <c r="E137" i="1" l="1"/>
  <c r="E143" i="1"/>
  <c r="F150" i="1"/>
  <c r="F132" i="1" l="1"/>
  <c r="G132" i="1" s="1"/>
  <c r="F41" i="1" l="1"/>
  <c r="D41" i="1"/>
  <c r="G41" i="1" s="1"/>
  <c r="C41" i="1"/>
  <c r="F17" i="1"/>
  <c r="D17" i="1"/>
  <c r="C17" i="1"/>
  <c r="F14" i="1"/>
  <c r="D14" i="1"/>
  <c r="G14" i="1" s="1"/>
  <c r="C14" i="1"/>
  <c r="G17" i="1" l="1"/>
  <c r="E14" i="1"/>
  <c r="E17" i="1"/>
  <c r="F6" i="1"/>
  <c r="D6" i="1"/>
  <c r="G6" i="1" s="1"/>
  <c r="D86" i="1" l="1"/>
  <c r="C150" i="1"/>
  <c r="D150" i="1" l="1"/>
  <c r="G150" i="1" s="1"/>
  <c r="E150" i="1" l="1"/>
  <c r="F109" i="1"/>
  <c r="D103" i="1" l="1"/>
  <c r="G103" i="1" s="1"/>
  <c r="E153" i="1" l="1"/>
  <c r="C147" i="1" l="1"/>
  <c r="E147" i="1" s="1"/>
  <c r="F115" i="1" l="1"/>
  <c r="F152" i="1" l="1"/>
  <c r="F86" i="1" l="1"/>
  <c r="G86" i="1" s="1"/>
  <c r="C132" i="1"/>
  <c r="E132" i="1" s="1"/>
  <c r="D115" i="1"/>
  <c r="G115" i="1" s="1"/>
  <c r="C115" i="1"/>
  <c r="D109" i="1"/>
  <c r="G109" i="1" s="1"/>
  <c r="C103" i="1"/>
  <c r="E103" i="1" s="1"/>
  <c r="E109" i="1" l="1"/>
  <c r="E115" i="1"/>
  <c r="F154" i="1"/>
  <c r="D152" i="1"/>
  <c r="G152" i="1" s="1"/>
  <c r="C152" i="1"/>
  <c r="D154" i="1" l="1"/>
  <c r="G154" i="1" s="1"/>
  <c r="E152" i="1"/>
  <c r="C6" i="1"/>
  <c r="E6" i="1" s="1"/>
  <c r="C86" i="1" l="1"/>
  <c r="E86" i="1" s="1"/>
</calcChain>
</file>

<file path=xl/sharedStrings.xml><?xml version="1.0" encoding="utf-8"?>
<sst xmlns="http://schemas.openxmlformats.org/spreadsheetml/2006/main" count="283" uniqueCount="264">
  <si>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</si>
  <si>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</si>
  <si>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</si>
  <si>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</si>
  <si>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</si>
  <si>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</si>
  <si>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</si>
  <si>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</si>
  <si>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</si>
  <si>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</si>
  <si>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</si>
  <si>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</si>
  <si>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</si>
  <si>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</si>
  <si>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</si>
  <si>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</si>
  <si>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</si>
  <si>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</si>
  <si>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</si>
  <si>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</si>
  <si>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</si>
  <si>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</si>
  <si>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</si>
  <si>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</si>
  <si>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</si>
  <si>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</si>
  <si>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</si>
  <si>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</si>
  <si>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</si>
  <si>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</si>
  <si>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</si>
  <si>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</si>
  <si>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</si>
  <si>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</si>
  <si>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</si>
  <si>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</si>
  <si>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</si>
  <si>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</si>
  <si>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</si>
  <si>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</si>
  <si>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</si>
  <si>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</si>
  <si>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</si>
  <si>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</si>
  <si>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</si>
  <si>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</si>
  <si>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</si>
  <si>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</si>
  <si>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</si>
  <si>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</si>
  <si>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</si>
  <si>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</si>
  <si>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</si>
  <si>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</si>
  <si>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</si>
  <si>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</si>
  <si>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</si>
  <si>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</si>
  <si>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</si>
  <si>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</si>
  <si>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</si>
  <si>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</si>
  <si>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</si>
  <si>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</si>
  <si>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</si>
  <si>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</si>
  <si>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2.02.03.00.0.00.0.000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</si>
  <si>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</si>
  <si>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</si>
  <si>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</si>
  <si>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</si>
  <si>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</si>
  <si>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</si>
  <si>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</si>
  <si>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</si>
  <si>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</si>
  <si>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</si>
  <si>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</si>
  <si>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</si>
  <si>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</si>
  <si>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</si>
  <si>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</si>
  <si>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</si>
  <si>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</si>
  <si>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</si>
  <si>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</si>
  <si>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</si>
  <si>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</si>
  <si>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</si>
  <si>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</si>
  <si>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</si>
  <si>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</si>
  <si>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</si>
  <si>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</si>
  <si>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</si>
  <si>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</si>
  <si>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</si>
  <si>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</si>
  <si>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</si>
  <si>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</si>
  <si>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</si>
  <si>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</si>
  <si>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</si>
  <si>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</si>
  <si>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</si>
  <si>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</si>
  <si>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</si>
  <si>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</si>
  <si>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</si>
  <si>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</si>
  <si>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</si>
  <si>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</si>
  <si>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</si>
  <si>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</si>
  <si>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</si>
  <si>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</si>
  <si>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</si>
  <si>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</si>
  <si>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</si>
  <si>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</si>
  <si>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</si>
  <si>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</si>
  <si>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</si>
  <si>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</si>
  <si>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</si>
  <si>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</si>
  <si>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</si>
  <si>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</si>
  <si>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</si>
  <si>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</si>
  <si>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</si>
  <si>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</si>
  <si>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</si>
  <si>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</si>
  <si>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</si>
  <si>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</si>
  <si>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</si>
  <si>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</si>
  <si>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</si>
  <si>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</si>
  <si>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</si>
  <si>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</si>
  <si>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</si>
  <si>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</si>
  <si>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</si>
  <si>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</si>
  <si>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</si>
  <si>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</si>
  <si>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</si>
  <si>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</si>
  <si>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</si>
  <si>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</si>
  <si>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</si>
  <si>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</si>
  <si>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</si>
  <si>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</si>
  <si>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</si>
  <si>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</si>
  <si>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%
Роста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</si>
  <si>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</si>
  <si>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</si>
  <si>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</si>
  <si>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</si>
  <si>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</si>
  <si>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</si>
  <si>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</si>
  <si>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</si>
  <si>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</si>
  <si>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70430</t>
  </si>
  <si>
    <t>70030</t>
  </si>
  <si>
    <t>70040</t>
  </si>
  <si>
    <t>70340</t>
  </si>
  <si>
    <t>70410</t>
  </si>
  <si>
    <t>70400</t>
  </si>
  <si>
    <t>70390</t>
  </si>
  <si>
    <t>70450</t>
  </si>
  <si>
    <t>70270</t>
  </si>
  <si>
    <t>Здравоохранение</t>
  </si>
  <si>
    <t>0900</t>
  </si>
  <si>
    <t>0902</t>
  </si>
  <si>
    <t>Амбулаторная помощь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</si>
  <si>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</si>
  <si>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</si>
  <si>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</si>
  <si>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</si>
  <si>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</si>
  <si>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</si>
  <si>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0107</t>
  </si>
  <si>
    <t>Обеспечение проведения выборов и референдумов</t>
  </si>
  <si>
    <t>2.02.10.00.0.00.0.000</t>
  </si>
  <si>
    <t>2.02.20.00.0.00.0.000</t>
  </si>
  <si>
    <t>1.14.06.31.2.04.0.430</t>
  </si>
  <si>
    <t>0600</t>
  </si>
  <si>
    <t>Охрана окружающей среды</t>
  </si>
  <si>
    <t>1006</t>
  </si>
  <si>
    <t>Другие вопросы в области социальной политики</t>
  </si>
  <si>
    <t>1101</t>
  </si>
  <si>
    <t>Физическая культура</t>
  </si>
  <si>
    <t>70650</t>
  </si>
  <si>
    <t>Развитие общественной инфраструктуры муниципального значения за счет средств субсидии</t>
  </si>
  <si>
    <t>Осуществление образовательного процесса по реализации образовательных программ дошкольного образования муниципальными образовательными организациями за счет субвенции из областного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</si>
  <si>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</si>
  <si>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</si>
  <si>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</si>
  <si>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1003</t>
  </si>
  <si>
    <t>Судебная система</t>
  </si>
  <si>
    <t>0105</t>
  </si>
  <si>
    <t>0705</t>
  </si>
  <si>
    <t>Профессиональная подготовка, переподготовка и повышение квалификации</t>
  </si>
  <si>
    <t>1.14.02.04.3.04.0.000</t>
  </si>
  <si>
    <t>1.14.06.01.2.04.0.000</t>
  </si>
  <si>
    <t>1.14.02.04.2.04.0.000</t>
  </si>
  <si>
    <t>ИСПОЛНЕНИЕ БЮДЖЕТА ГОРОДСКОГО ОКРУГА ГОРОД МИХАЙЛОВКА ВОЛГОГРАДСКОЙ ОБЛАСТИ</t>
  </si>
  <si>
    <t>Начальник финансового отдела</t>
  </si>
  <si>
    <t>Е.В. Капустина</t>
  </si>
  <si>
    <t>70360 и R5380, R4981</t>
  </si>
  <si>
    <t>Невыясненные поступления</t>
  </si>
  <si>
    <t>1.17.05.00.0.00.0.000</t>
  </si>
  <si>
    <t>1.17.01.00.0.00.0.000</t>
  </si>
  <si>
    <t>Дотации бюджетам бюджетной системы Российской Федерации</t>
  </si>
  <si>
    <t>Молодежная политика</t>
  </si>
  <si>
    <t xml:space="preserve">Культура и кинематография </t>
  </si>
  <si>
    <t>Бюджетные назначения        2019 год</t>
  </si>
  <si>
    <t>1.05.01.00.0.00.0.000</t>
  </si>
  <si>
    <t>Налог, взимаемый в связи с применением упрощенной системы налогообложения</t>
  </si>
  <si>
    <t>71740</t>
  </si>
  <si>
    <t>Субсидии бюджетам муниципальных образоваий Волгоградской области на реализацию мероприятий в сфере дорожной деятельности на 2019 год и на плановый период 2020 и 2021 годов</t>
  </si>
  <si>
    <t>71450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</si>
  <si>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 субвенция</t>
  </si>
  <si>
    <t>Доходы от оказания платных услуг и компенсации затрат государства</t>
  </si>
  <si>
    <t>1.11.09.04.4.04.0.000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</si>
  <si>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</si>
  <si>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</si>
  <si>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 в Российской Федерации</t>
  </si>
  <si>
    <t>Прочие безвозмездные поступления</t>
  </si>
  <si>
    <t>2.07.00.00.0.00.0.000</t>
  </si>
  <si>
    <t>1.14.06.02.4.04.0.430</t>
  </si>
  <si>
    <t>Доходы от продажи земельных участков, находящихся в собственности гродских округов (за исключением земельных участков муниципальных бюджетных и автономных учреждений)</t>
  </si>
  <si>
    <t>70870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</si>
  <si>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посенлках Волгоградской области (инфе межбюджетные субсидии)</t>
  </si>
  <si>
    <t>Иные межбюджетные трансферты</t>
  </si>
  <si>
    <t>2.02.40.00.0.00.0.000</t>
  </si>
  <si>
    <t>71162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</si>
  <si>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автотранспортных средств</t>
  </si>
  <si>
    <t>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</si>
  <si>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</si>
  <si>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R4970</t>
  </si>
  <si>
    <t>Реализация мероприятий по обеспечению жильем молодых семей</t>
  </si>
  <si>
    <t>55550</t>
  </si>
  <si>
    <t>Поддержка муниципальных программ форомирования современной городской среды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</si>
  <si>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</si>
  <si>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70840</t>
  </si>
  <si>
    <t>S1380</t>
  </si>
  <si>
    <t>Субсидии на поддержку муниципальных программ формирования современной городской средыза счет средств субсидии из областного бюджета</t>
  </si>
  <si>
    <t>70490</t>
  </si>
  <si>
    <t>0605</t>
  </si>
  <si>
    <t>Другие вопросы в области охраны окружающей среды</t>
  </si>
  <si>
    <t>НА 01.07.2019</t>
  </si>
  <si>
    <t>Исполнено на 01.07.2019</t>
  </si>
  <si>
    <t>Исполнено на 01.07.2018</t>
  </si>
  <si>
    <t>71161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</si>
  <si>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ликвидацией последствий весеннего паводка в 2018 году на территории Волгоградской области</t>
  </si>
  <si>
    <t>70980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</si>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</sst>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/>
    <xf numFmtId="165" fontId="8" fillId="2" borderId="1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/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left" vertical="top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49" fontId="7" fillId="0" borderId="1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8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/>
    <xf numFmtId="49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33CC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H157"/>
  <sheetViews>
    <sheetView showGridLines="0" tabSelected="1" zoomScale="79" zoomScaleNormal="79" workbookViewId="0">
      <pane ySplit="5" topLeftCell="A6" activePane="bottomLeft" state="frozen"/>
      <selection pane="bottomLeft" activeCell="I9" sqref="I9"/>
    </sheetView>
  </sheetViews>
  <sheetFormatPr defaultColWidth="9.109375" defaultRowHeight="12.75" customHeight="1" outlineLevelRow="7" x14ac:dyDescent="0.25"/>
  <cols>
    <col min="1" max="1" width="19.33203125" style="1" hidden="1" customWidth="1"/>
    <col min="2" max="2" width="61.44140625" style="3" customWidth="1"/>
    <col min="3" max="3" width="12.33203125" style="1" customWidth="1"/>
    <col min="4" max="4" width="10.88671875" style="1" customWidth="1"/>
    <col min="5" max="5" width="12.109375" style="1" customWidth="1"/>
    <col min="6" max="6" width="11.44140625" style="20" customWidth="1"/>
    <col min="7" max="7" width="9.88671875" style="20" customWidth="1"/>
    <col min="8" max="16384" width="9.109375" style="1"/>
  </cols>
  <sheetData>
    <row r="2" spans="1:7" s="20" customFormat="1" ht="15.6" x14ac:dyDescent="0.25">
      <c r="A2" s="59" t="s">
        <v>212</v>
      </c>
      <c r="B2" s="60"/>
      <c r="C2" s="60"/>
      <c r="D2" s="60"/>
      <c r="E2" s="60"/>
      <c r="F2" s="60"/>
      <c r="G2" s="60"/>
    </row>
    <row r="3" spans="1:7" s="20" customFormat="1" ht="15.6" x14ac:dyDescent="0.25">
      <c r="A3" s="21"/>
      <c r="B3" s="59" t="s">
        <v>257</v>
      </c>
      <c r="C3" s="61"/>
      <c r="D3" s="61"/>
      <c r="E3" s="61"/>
      <c r="F3" s="61"/>
      <c r="G3" s="61"/>
    </row>
    <row r="4" spans="1:7" s="20" customFormat="1" ht="12.75" customHeight="1" x14ac:dyDescent="0.25">
      <c r="B4" s="22"/>
    </row>
    <row r="5" spans="1:7" s="20" customFormat="1" ht="39.6" x14ac:dyDescent="0.25">
      <c r="A5" s="23" t="s">
        <v>1</v>
      </c>
      <c r="B5" s="11" t="s">
        <v>2</v>
      </c>
      <c r="C5" s="11" t="s">
        <v>222</v>
      </c>
      <c r="D5" s="11" t="s">
        <v>258</v>
      </c>
      <c r="E5" s="11" t="s">
        <v>87</v>
      </c>
      <c r="F5" s="11" t="s">
        <v>259</v>
      </c>
      <c r="G5" s="11" t="s">
        <v>158</v>
      </c>
    </row>
    <row r="6" spans="1:7" s="20" customFormat="1" ht="13.2" x14ac:dyDescent="0.25">
      <c r="A6" s="23" t="s">
        <v>3</v>
      </c>
      <c r="B6" s="24" t="s">
        <v>4</v>
      </c>
      <c r="C6" s="12">
        <f>C7+C8+C9+C14+C17+C20+C21+C28+C33+C34+C40+C41</f>
        <v>799827</v>
      </c>
      <c r="D6" s="12">
        <f>D7+D8+D9+D14+D17+D20+D21+D28+D33+D34+D40+D41</f>
        <v>302412.10000000009</v>
      </c>
      <c r="E6" s="12">
        <f>D6/C6*100</f>
        <v>37.80968884521279</v>
      </c>
      <c r="F6" s="12">
        <f>F7+F8+F9+F14+F17+F20+F21+F28+F33+F34+F40+F41</f>
        <v>333171.80000000005</v>
      </c>
      <c r="G6" s="12">
        <f t="shared" ref="G6:G73" si="0">D6/F6*100</f>
        <v>90.76761598670717</v>
      </c>
    </row>
    <row r="7" spans="1:7" s="20" customFormat="1" ht="13.2" outlineLevel="2" x14ac:dyDescent="0.25">
      <c r="A7" s="23" t="s">
        <v>5</v>
      </c>
      <c r="B7" s="24" t="s">
        <v>6</v>
      </c>
      <c r="C7" s="12">
        <v>457103</v>
      </c>
      <c r="D7" s="12">
        <v>152018.70000000001</v>
      </c>
      <c r="E7" s="12">
        <f t="shared" ref="E7:E73" si="1">D7/C7*100</f>
        <v>33.256990218834709</v>
      </c>
      <c r="F7" s="12">
        <v>195434.1</v>
      </c>
      <c r="G7" s="12">
        <f t="shared" si="0"/>
        <v>77.785145990387562</v>
      </c>
    </row>
    <row r="8" spans="1:7" s="25" customFormat="1" ht="26.4" outlineLevel="1" x14ac:dyDescent="0.25">
      <c r="A8" s="23" t="s">
        <v>7</v>
      </c>
      <c r="B8" s="24" t="s">
        <v>8</v>
      </c>
      <c r="C8" s="12">
        <v>39043</v>
      </c>
      <c r="D8" s="12">
        <v>20606.099999999999</v>
      </c>
      <c r="E8" s="12">
        <f t="shared" si="1"/>
        <v>52.777962759009291</v>
      </c>
      <c r="F8" s="12">
        <v>17691.8</v>
      </c>
      <c r="G8" s="12">
        <f t="shared" si="0"/>
        <v>116.47260312687233</v>
      </c>
    </row>
    <row r="9" spans="1:7" s="20" customFormat="1" ht="13.2" outlineLevel="1" x14ac:dyDescent="0.25">
      <c r="A9" s="23" t="s">
        <v>9</v>
      </c>
      <c r="B9" s="24" t="s">
        <v>10</v>
      </c>
      <c r="C9" s="12">
        <f>C10+C11+C12+C13</f>
        <v>69709</v>
      </c>
      <c r="D9" s="12">
        <f>D10+D11+D12+D13</f>
        <v>47105.200000000004</v>
      </c>
      <c r="E9" s="12">
        <f t="shared" si="1"/>
        <v>67.574057869141726</v>
      </c>
      <c r="F9" s="12">
        <f>F10+F11+F12+F13</f>
        <v>36515</v>
      </c>
      <c r="G9" s="12">
        <f t="shared" si="0"/>
        <v>129.00232781048885</v>
      </c>
    </row>
    <row r="10" spans="1:7" s="20" customFormat="1" ht="26.4" outlineLevel="1" x14ac:dyDescent="0.25">
      <c r="A10" s="26" t="s">
        <v>223</v>
      </c>
      <c r="B10" s="27" t="s">
        <v>224</v>
      </c>
      <c r="C10" s="13">
        <v>3889</v>
      </c>
      <c r="D10" s="13">
        <v>2241.3000000000002</v>
      </c>
      <c r="E10" s="13">
        <f t="shared" si="1"/>
        <v>57.63178194908717</v>
      </c>
      <c r="F10" s="13">
        <v>0</v>
      </c>
      <c r="G10" s="13"/>
    </row>
    <row r="11" spans="1:7" s="20" customFormat="1" ht="13.2" outlineLevel="2" x14ac:dyDescent="0.25">
      <c r="A11" s="26" t="s">
        <v>11</v>
      </c>
      <c r="B11" s="27" t="s">
        <v>12</v>
      </c>
      <c r="C11" s="13">
        <v>46920</v>
      </c>
      <c r="D11" s="13">
        <v>21847.4</v>
      </c>
      <c r="E11" s="13">
        <f t="shared" si="1"/>
        <v>46.563086104006821</v>
      </c>
      <c r="F11" s="13">
        <v>21630.5</v>
      </c>
      <c r="G11" s="13">
        <f t="shared" si="0"/>
        <v>101.00275074547515</v>
      </c>
    </row>
    <row r="12" spans="1:7" s="20" customFormat="1" ht="13.2" outlineLevel="2" x14ac:dyDescent="0.25">
      <c r="A12" s="26" t="s">
        <v>13</v>
      </c>
      <c r="B12" s="27" t="s">
        <v>14</v>
      </c>
      <c r="C12" s="13">
        <v>15800</v>
      </c>
      <c r="D12" s="13">
        <v>22174.6</v>
      </c>
      <c r="E12" s="13">
        <f t="shared" si="1"/>
        <v>140.34556962025314</v>
      </c>
      <c r="F12" s="13">
        <v>13793.8</v>
      </c>
      <c r="G12" s="13">
        <f t="shared" si="0"/>
        <v>160.75773173454741</v>
      </c>
    </row>
    <row r="13" spans="1:7" s="20" customFormat="1" ht="26.4" outlineLevel="2" x14ac:dyDescent="0.25">
      <c r="A13" s="26" t="s">
        <v>15</v>
      </c>
      <c r="B13" s="27" t="s">
        <v>16</v>
      </c>
      <c r="C13" s="13">
        <v>3100</v>
      </c>
      <c r="D13" s="13">
        <v>841.9</v>
      </c>
      <c r="E13" s="13">
        <f t="shared" si="1"/>
        <v>27.158064516129031</v>
      </c>
      <c r="F13" s="13">
        <v>1090.7</v>
      </c>
      <c r="G13" s="13">
        <f t="shared" si="0"/>
        <v>77.1889612175667</v>
      </c>
    </row>
    <row r="14" spans="1:7" s="20" customFormat="1" ht="13.2" outlineLevel="1" x14ac:dyDescent="0.25">
      <c r="A14" s="23" t="s">
        <v>17</v>
      </c>
      <c r="B14" s="24" t="s">
        <v>18</v>
      </c>
      <c r="C14" s="12">
        <f>C15+C16</f>
        <v>99495</v>
      </c>
      <c r="D14" s="12">
        <f>D15+D16</f>
        <v>20684.800000000003</v>
      </c>
      <c r="E14" s="12">
        <f t="shared" si="1"/>
        <v>20.789788431579478</v>
      </c>
      <c r="F14" s="12">
        <f>F15+F16</f>
        <v>23692.100000000002</v>
      </c>
      <c r="G14" s="12">
        <f t="shared" si="0"/>
        <v>87.306739377260783</v>
      </c>
    </row>
    <row r="15" spans="1:7" s="20" customFormat="1" ht="13.2" outlineLevel="2" x14ac:dyDescent="0.25">
      <c r="A15" s="26" t="s">
        <v>19</v>
      </c>
      <c r="B15" s="27" t="s">
        <v>20</v>
      </c>
      <c r="C15" s="13">
        <v>19200</v>
      </c>
      <c r="D15" s="13">
        <v>1764.4</v>
      </c>
      <c r="E15" s="13">
        <f t="shared" si="1"/>
        <v>9.189583333333335</v>
      </c>
      <c r="F15" s="13">
        <v>1616.7</v>
      </c>
      <c r="G15" s="13">
        <f t="shared" si="0"/>
        <v>109.13589410527618</v>
      </c>
    </row>
    <row r="16" spans="1:7" s="20" customFormat="1" ht="13.2" outlineLevel="2" x14ac:dyDescent="0.25">
      <c r="A16" s="26" t="s">
        <v>21</v>
      </c>
      <c r="B16" s="27" t="s">
        <v>22</v>
      </c>
      <c r="C16" s="13">
        <v>80295</v>
      </c>
      <c r="D16" s="13">
        <v>18920.400000000001</v>
      </c>
      <c r="E16" s="13">
        <f t="shared" si="1"/>
        <v>23.563609191107794</v>
      </c>
      <c r="F16" s="13">
        <v>22075.4</v>
      </c>
      <c r="G16" s="13">
        <f t="shared" si="0"/>
        <v>85.708073239895995</v>
      </c>
    </row>
    <row r="17" spans="1:7" s="20" customFormat="1" ht="13.2" outlineLevel="1" x14ac:dyDescent="0.25">
      <c r="A17" s="23" t="s">
        <v>23</v>
      </c>
      <c r="B17" s="24" t="s">
        <v>24</v>
      </c>
      <c r="C17" s="12">
        <f>C18+C19</f>
        <v>9630</v>
      </c>
      <c r="D17" s="12">
        <f>D18+D19</f>
        <v>3429.5</v>
      </c>
      <c r="E17" s="12">
        <f t="shared" si="1"/>
        <v>35.612668743509865</v>
      </c>
      <c r="F17" s="12">
        <f>F18+F19</f>
        <v>4255.5</v>
      </c>
      <c r="G17" s="12">
        <f t="shared" si="0"/>
        <v>80.589824932440365</v>
      </c>
    </row>
    <row r="18" spans="1:7" s="20" customFormat="1" ht="26.4" outlineLevel="2" x14ac:dyDescent="0.25">
      <c r="A18" s="26" t="s">
        <v>25</v>
      </c>
      <c r="B18" s="28" t="s">
        <v>26</v>
      </c>
      <c r="C18" s="13">
        <v>9550</v>
      </c>
      <c r="D18" s="13">
        <v>3389.5</v>
      </c>
      <c r="E18" s="13">
        <f t="shared" si="1"/>
        <v>35.492146596858639</v>
      </c>
      <c r="F18" s="13">
        <v>4255.5</v>
      </c>
      <c r="G18" s="13">
        <f t="shared" si="0"/>
        <v>79.64986488074257</v>
      </c>
    </row>
    <row r="19" spans="1:7" s="20" customFormat="1" ht="26.4" outlineLevel="2" x14ac:dyDescent="0.25">
      <c r="A19" s="26" t="s">
        <v>27</v>
      </c>
      <c r="B19" s="28" t="s">
        <v>28</v>
      </c>
      <c r="C19" s="13">
        <v>80</v>
      </c>
      <c r="D19" s="13">
        <v>40</v>
      </c>
      <c r="E19" s="13">
        <f t="shared" si="1"/>
        <v>50</v>
      </c>
      <c r="F19" s="13">
        <v>0</v>
      </c>
      <c r="G19" s="13"/>
    </row>
    <row r="20" spans="1:7" s="20" customFormat="1" ht="26.4" outlineLevel="1" x14ac:dyDescent="0.25">
      <c r="A20" s="23" t="s">
        <v>29</v>
      </c>
      <c r="B20" s="29" t="s">
        <v>30</v>
      </c>
      <c r="C20" s="12">
        <v>0</v>
      </c>
      <c r="D20" s="12">
        <v>0.1</v>
      </c>
      <c r="E20" s="12">
        <v>0</v>
      </c>
      <c r="F20" s="12">
        <v>0</v>
      </c>
      <c r="G20" s="12"/>
    </row>
    <row r="21" spans="1:7" s="20" customFormat="1" ht="26.4" outlineLevel="1" x14ac:dyDescent="0.25">
      <c r="A21" s="23" t="s">
        <v>31</v>
      </c>
      <c r="B21" s="29" t="s">
        <v>32</v>
      </c>
      <c r="C21" s="12">
        <f>C22+C23+C24+C25+C26+C27</f>
        <v>95008</v>
      </c>
      <c r="D21" s="12">
        <f>D22+D23+D24+D25+D26+D27</f>
        <v>40996.800000000003</v>
      </c>
      <c r="E21" s="12">
        <f t="shared" si="1"/>
        <v>43.150892556416302</v>
      </c>
      <c r="F21" s="12">
        <f>F22+F23+F24+F25+F26+F27</f>
        <v>39859</v>
      </c>
      <c r="G21" s="12">
        <f t="shared" si="0"/>
        <v>102.85456233222108</v>
      </c>
    </row>
    <row r="22" spans="1:7" s="20" customFormat="1" ht="52.8" outlineLevel="7" x14ac:dyDescent="0.25">
      <c r="A22" s="30" t="s">
        <v>33</v>
      </c>
      <c r="B22" s="31" t="s">
        <v>34</v>
      </c>
      <c r="C22" s="13">
        <v>82408</v>
      </c>
      <c r="D22" s="13">
        <v>35164.5</v>
      </c>
      <c r="E22" s="13">
        <f t="shared" si="1"/>
        <v>42.671221240656251</v>
      </c>
      <c r="F22" s="13">
        <v>33208.699999999997</v>
      </c>
      <c r="G22" s="13">
        <f t="shared" si="0"/>
        <v>105.88942054341182</v>
      </c>
    </row>
    <row r="23" spans="1:7" s="20" customFormat="1" ht="52.8" outlineLevel="7" x14ac:dyDescent="0.25">
      <c r="A23" s="30" t="s">
        <v>35</v>
      </c>
      <c r="B23" s="28" t="s">
        <v>36</v>
      </c>
      <c r="C23" s="13">
        <v>1400</v>
      </c>
      <c r="D23" s="13">
        <v>701.4</v>
      </c>
      <c r="E23" s="13">
        <f t="shared" si="1"/>
        <v>50.1</v>
      </c>
      <c r="F23" s="13">
        <v>794.4</v>
      </c>
      <c r="G23" s="13">
        <f t="shared" si="0"/>
        <v>88.29305135951661</v>
      </c>
    </row>
    <row r="24" spans="1:7" s="20" customFormat="1" ht="52.8" outlineLevel="7" x14ac:dyDescent="0.25">
      <c r="A24" s="30" t="s">
        <v>37</v>
      </c>
      <c r="B24" s="28" t="s">
        <v>38</v>
      </c>
      <c r="C24" s="13">
        <v>829</v>
      </c>
      <c r="D24" s="13">
        <v>391</v>
      </c>
      <c r="E24" s="13">
        <f t="shared" si="1"/>
        <v>47.165259348612786</v>
      </c>
      <c r="F24" s="13">
        <v>352.4</v>
      </c>
      <c r="G24" s="13">
        <f t="shared" si="0"/>
        <v>110.95346197502838</v>
      </c>
    </row>
    <row r="25" spans="1:7" s="20" customFormat="1" ht="26.4" outlineLevel="7" x14ac:dyDescent="0.25">
      <c r="A25" s="30" t="s">
        <v>39</v>
      </c>
      <c r="B25" s="28" t="s">
        <v>40</v>
      </c>
      <c r="C25" s="13">
        <v>6000</v>
      </c>
      <c r="D25" s="13">
        <v>2958.1</v>
      </c>
      <c r="E25" s="13">
        <f t="shared" si="1"/>
        <v>49.301666666666662</v>
      </c>
      <c r="F25" s="13">
        <v>2625.6</v>
      </c>
      <c r="G25" s="13">
        <f t="shared" si="0"/>
        <v>112.66377209018891</v>
      </c>
    </row>
    <row r="26" spans="1:7" s="20" customFormat="1" ht="39.6" outlineLevel="7" x14ac:dyDescent="0.25">
      <c r="A26" s="30" t="s">
        <v>41</v>
      </c>
      <c r="B26" s="28" t="s">
        <v>42</v>
      </c>
      <c r="C26" s="13">
        <v>1700</v>
      </c>
      <c r="D26" s="13">
        <v>0</v>
      </c>
      <c r="E26" s="13">
        <f t="shared" si="1"/>
        <v>0</v>
      </c>
      <c r="F26" s="13">
        <v>1670.4</v>
      </c>
      <c r="G26" s="13">
        <f t="shared" si="0"/>
        <v>0</v>
      </c>
    </row>
    <row r="27" spans="1:7" s="20" customFormat="1" ht="52.8" outlineLevel="7" x14ac:dyDescent="0.25">
      <c r="A27" s="30" t="s">
        <v>230</v>
      </c>
      <c r="B27" s="28" t="s">
        <v>231</v>
      </c>
      <c r="C27" s="13">
        <v>2671</v>
      </c>
      <c r="D27" s="13">
        <v>1781.8</v>
      </c>
      <c r="E27" s="13">
        <f t="shared" si="1"/>
        <v>66.709097716211147</v>
      </c>
      <c r="F27" s="13">
        <v>1207.5</v>
      </c>
      <c r="G27" s="13">
        <f t="shared" si="0"/>
        <v>147.56107660455487</v>
      </c>
    </row>
    <row r="28" spans="1:7" s="20" customFormat="1" ht="13.2" outlineLevel="1" x14ac:dyDescent="0.25">
      <c r="A28" s="23" t="s">
        <v>43</v>
      </c>
      <c r="B28" s="24" t="s">
        <v>44</v>
      </c>
      <c r="C28" s="12">
        <f>C29+C30+C31+C32</f>
        <v>1900</v>
      </c>
      <c r="D28" s="12">
        <f>D29+D30+D31+D32</f>
        <v>877.19999999999993</v>
      </c>
      <c r="E28" s="12">
        <f t="shared" si="1"/>
        <v>46.168421052631572</v>
      </c>
      <c r="F28" s="12">
        <f>F29+F30+F31+F32</f>
        <v>1028.7</v>
      </c>
      <c r="G28" s="12">
        <f t="shared" si="0"/>
        <v>85.272674249052187</v>
      </c>
    </row>
    <row r="29" spans="1:7" s="20" customFormat="1" ht="26.4" outlineLevel="3" x14ac:dyDescent="0.25">
      <c r="A29" s="26" t="s">
        <v>45</v>
      </c>
      <c r="B29" s="27" t="s">
        <v>46</v>
      </c>
      <c r="C29" s="13">
        <v>494</v>
      </c>
      <c r="D29" s="13">
        <v>147.69999999999999</v>
      </c>
      <c r="E29" s="13">
        <f t="shared" si="1"/>
        <v>29.89878542510121</v>
      </c>
      <c r="F29" s="13">
        <v>202.7</v>
      </c>
      <c r="G29" s="13">
        <f t="shared" si="0"/>
        <v>72.866304884065116</v>
      </c>
    </row>
    <row r="30" spans="1:7" s="20" customFormat="1" ht="26.4" hidden="1" outlineLevel="3" x14ac:dyDescent="0.25">
      <c r="A30" s="26" t="s">
        <v>47</v>
      </c>
      <c r="B30" s="27" t="s">
        <v>48</v>
      </c>
      <c r="C30" s="13">
        <v>0</v>
      </c>
      <c r="D30" s="13">
        <v>0</v>
      </c>
      <c r="E30" s="13">
        <v>0</v>
      </c>
      <c r="F30" s="13">
        <v>0</v>
      </c>
      <c r="G30" s="13" t="e">
        <f t="shared" si="0"/>
        <v>#DIV/0!</v>
      </c>
    </row>
    <row r="31" spans="1:7" s="20" customFormat="1" ht="13.2" outlineLevel="3" x14ac:dyDescent="0.25">
      <c r="A31" s="26" t="s">
        <v>49</v>
      </c>
      <c r="B31" s="27" t="s">
        <v>50</v>
      </c>
      <c r="C31" s="13">
        <v>512.4</v>
      </c>
      <c r="D31" s="13">
        <v>182.2</v>
      </c>
      <c r="E31" s="13">
        <f t="shared" si="1"/>
        <v>35.558157689305233</v>
      </c>
      <c r="F31" s="13">
        <v>215.8</v>
      </c>
      <c r="G31" s="13">
        <f t="shared" si="0"/>
        <v>84.430027803521767</v>
      </c>
    </row>
    <row r="32" spans="1:7" s="20" customFormat="1" ht="13.2" outlineLevel="3" x14ac:dyDescent="0.25">
      <c r="A32" s="26" t="s">
        <v>51</v>
      </c>
      <c r="B32" s="27" t="s">
        <v>52</v>
      </c>
      <c r="C32" s="13">
        <v>893.6</v>
      </c>
      <c r="D32" s="13">
        <v>547.29999999999995</v>
      </c>
      <c r="E32" s="13">
        <f t="shared" si="1"/>
        <v>61.246642793196045</v>
      </c>
      <c r="F32" s="13">
        <v>610.20000000000005</v>
      </c>
      <c r="G32" s="13">
        <f t="shared" si="0"/>
        <v>89.691904293674199</v>
      </c>
    </row>
    <row r="33" spans="1:7" s="20" customFormat="1" ht="26.4" outlineLevel="1" x14ac:dyDescent="0.25">
      <c r="A33" s="23" t="s">
        <v>53</v>
      </c>
      <c r="B33" s="24" t="s">
        <v>229</v>
      </c>
      <c r="C33" s="12">
        <v>12379</v>
      </c>
      <c r="D33" s="12">
        <v>5943.5</v>
      </c>
      <c r="E33" s="12">
        <f t="shared" si="1"/>
        <v>48.012763551175382</v>
      </c>
      <c r="F33" s="12">
        <v>4923.7</v>
      </c>
      <c r="G33" s="12">
        <f t="shared" si="0"/>
        <v>120.71206612913055</v>
      </c>
    </row>
    <row r="34" spans="1:7" s="20" customFormat="1" ht="13.2" outlineLevel="1" x14ac:dyDescent="0.25">
      <c r="A34" s="23" t="s">
        <v>54</v>
      </c>
      <c r="B34" s="24" t="s">
        <v>55</v>
      </c>
      <c r="C34" s="12">
        <f>C35+C36+C37+C38+C39</f>
        <v>9560</v>
      </c>
      <c r="D34" s="12">
        <f>D35+D36+D37+D38+D39</f>
        <v>7176.7</v>
      </c>
      <c r="E34" s="12">
        <f t="shared" si="1"/>
        <v>75.070083682008374</v>
      </c>
      <c r="F34" s="12">
        <f>F35+F36+F37+F38+F39</f>
        <v>6741.2000000000007</v>
      </c>
      <c r="G34" s="12">
        <f t="shared" si="0"/>
        <v>106.4602741351688</v>
      </c>
    </row>
    <row r="35" spans="1:7" s="20" customFormat="1" ht="66" outlineLevel="7" x14ac:dyDescent="0.25">
      <c r="A35" s="32" t="s">
        <v>209</v>
      </c>
      <c r="B35" s="33" t="s">
        <v>56</v>
      </c>
      <c r="C35" s="13">
        <v>3500</v>
      </c>
      <c r="D35" s="13">
        <v>5091.8</v>
      </c>
      <c r="E35" s="13">
        <f t="shared" si="1"/>
        <v>145.48000000000002</v>
      </c>
      <c r="F35" s="13">
        <v>2812.4</v>
      </c>
      <c r="G35" s="13">
        <f t="shared" si="0"/>
        <v>181.04821504764615</v>
      </c>
    </row>
    <row r="36" spans="1:7" s="20" customFormat="1" ht="66" outlineLevel="7" x14ac:dyDescent="0.25">
      <c r="A36" s="32" t="s">
        <v>211</v>
      </c>
      <c r="B36" s="34" t="s">
        <v>181</v>
      </c>
      <c r="C36" s="13">
        <v>0</v>
      </c>
      <c r="D36" s="13">
        <v>0</v>
      </c>
      <c r="E36" s="13">
        <v>0</v>
      </c>
      <c r="F36" s="13">
        <v>0</v>
      </c>
      <c r="G36" s="13"/>
    </row>
    <row r="37" spans="1:7" s="20" customFormat="1" ht="39.6" outlineLevel="7" x14ac:dyDescent="0.25">
      <c r="A37" s="35" t="s">
        <v>210</v>
      </c>
      <c r="B37" s="36" t="s">
        <v>57</v>
      </c>
      <c r="C37" s="13">
        <v>5960</v>
      </c>
      <c r="D37" s="13">
        <v>2007</v>
      </c>
      <c r="E37" s="13">
        <f t="shared" si="1"/>
        <v>33.674496644295303</v>
      </c>
      <c r="F37" s="13">
        <v>3586.2</v>
      </c>
      <c r="G37" s="13">
        <f t="shared" si="0"/>
        <v>55.964530701020585</v>
      </c>
    </row>
    <row r="38" spans="1:7" s="20" customFormat="1" ht="39.6" outlineLevel="7" x14ac:dyDescent="0.25">
      <c r="A38" s="37" t="s">
        <v>236</v>
      </c>
      <c r="B38" s="36" t="s">
        <v>237</v>
      </c>
      <c r="C38" s="13">
        <v>0</v>
      </c>
      <c r="D38" s="13">
        <v>0</v>
      </c>
      <c r="E38" s="13">
        <v>0</v>
      </c>
      <c r="F38" s="13">
        <v>300.3</v>
      </c>
      <c r="G38" s="13">
        <f t="shared" si="0"/>
        <v>0</v>
      </c>
    </row>
    <row r="39" spans="1:7" s="20" customFormat="1" ht="66" outlineLevel="7" x14ac:dyDescent="0.25">
      <c r="A39" s="38" t="s">
        <v>191</v>
      </c>
      <c r="B39" s="28" t="s">
        <v>201</v>
      </c>
      <c r="C39" s="13">
        <v>100</v>
      </c>
      <c r="D39" s="13">
        <v>77.900000000000006</v>
      </c>
      <c r="E39" s="13">
        <f t="shared" si="1"/>
        <v>77.900000000000006</v>
      </c>
      <c r="F39" s="13">
        <v>42.3</v>
      </c>
      <c r="G39" s="13">
        <f t="shared" si="0"/>
        <v>184.16075650118208</v>
      </c>
    </row>
    <row r="40" spans="1:7" s="20" customFormat="1" ht="13.2" outlineLevel="1" x14ac:dyDescent="0.25">
      <c r="A40" s="23" t="s">
        <v>58</v>
      </c>
      <c r="B40" s="24" t="s">
        <v>59</v>
      </c>
      <c r="C40" s="12">
        <v>6000</v>
      </c>
      <c r="D40" s="12">
        <v>3570.5</v>
      </c>
      <c r="E40" s="12">
        <f t="shared" si="1"/>
        <v>59.508333333333333</v>
      </c>
      <c r="F40" s="12">
        <v>2994.7</v>
      </c>
      <c r="G40" s="12">
        <f t="shared" si="0"/>
        <v>119.22730156610011</v>
      </c>
    </row>
    <row r="41" spans="1:7" s="20" customFormat="1" ht="13.2" outlineLevel="1" x14ac:dyDescent="0.25">
      <c r="A41" s="23" t="s">
        <v>60</v>
      </c>
      <c r="B41" s="24" t="s">
        <v>61</v>
      </c>
      <c r="C41" s="12">
        <f>C42+C43</f>
        <v>0</v>
      </c>
      <c r="D41" s="12">
        <f>D42+D43</f>
        <v>3</v>
      </c>
      <c r="E41" s="12">
        <v>0</v>
      </c>
      <c r="F41" s="12">
        <f>F42+F43</f>
        <v>36</v>
      </c>
      <c r="G41" s="12">
        <f t="shared" si="0"/>
        <v>8.3333333333333321</v>
      </c>
    </row>
    <row r="42" spans="1:7" s="20" customFormat="1" ht="13.2" outlineLevel="7" x14ac:dyDescent="0.25">
      <c r="A42" s="30" t="s">
        <v>218</v>
      </c>
      <c r="B42" s="27" t="s">
        <v>216</v>
      </c>
      <c r="C42" s="13">
        <v>0</v>
      </c>
      <c r="D42" s="13">
        <v>3</v>
      </c>
      <c r="E42" s="13">
        <v>0</v>
      </c>
      <c r="F42" s="13">
        <v>0</v>
      </c>
      <c r="G42" s="13"/>
    </row>
    <row r="43" spans="1:7" s="20" customFormat="1" ht="13.2" outlineLevel="7" x14ac:dyDescent="0.25">
      <c r="A43" s="30" t="s">
        <v>217</v>
      </c>
      <c r="B43" s="27" t="s">
        <v>61</v>
      </c>
      <c r="C43" s="13">
        <v>0</v>
      </c>
      <c r="D43" s="13">
        <v>0</v>
      </c>
      <c r="E43" s="13">
        <v>0</v>
      </c>
      <c r="F43" s="13">
        <v>36</v>
      </c>
      <c r="G43" s="13">
        <f t="shared" si="0"/>
        <v>0</v>
      </c>
    </row>
    <row r="44" spans="1:7" s="20" customFormat="1" ht="13.2" x14ac:dyDescent="0.25">
      <c r="A44" s="23" t="s">
        <v>62</v>
      </c>
      <c r="B44" s="24" t="s">
        <v>63</v>
      </c>
      <c r="C44" s="12">
        <f>C45+C84+C85</f>
        <v>867091.59999999986</v>
      </c>
      <c r="D44" s="12">
        <f>D45+D84+D85</f>
        <v>380471.39999999997</v>
      </c>
      <c r="E44" s="12">
        <f t="shared" si="1"/>
        <v>43.879031926961353</v>
      </c>
      <c r="F44" s="12">
        <f>F45+F84+F85</f>
        <v>379150.3</v>
      </c>
      <c r="G44" s="12">
        <f t="shared" si="0"/>
        <v>100.34843701824843</v>
      </c>
    </row>
    <row r="45" spans="1:7" s="20" customFormat="1" ht="26.4" outlineLevel="1" x14ac:dyDescent="0.25">
      <c r="A45" s="23" t="s">
        <v>64</v>
      </c>
      <c r="B45" s="24" t="s">
        <v>65</v>
      </c>
      <c r="C45" s="12">
        <f>C46+C49+C60+C82</f>
        <v>867054.59999999986</v>
      </c>
      <c r="D45" s="12">
        <f>D46+D49+D60+D82</f>
        <v>381073.6</v>
      </c>
      <c r="E45" s="12">
        <f t="shared" si="1"/>
        <v>43.95035791286962</v>
      </c>
      <c r="F45" s="12">
        <f>F46+F49+F60+F82</f>
        <v>379326.5</v>
      </c>
      <c r="G45" s="12">
        <f t="shared" si="0"/>
        <v>100.46057947441057</v>
      </c>
    </row>
    <row r="46" spans="1:7" s="20" customFormat="1" ht="13.2" outlineLevel="1" x14ac:dyDescent="0.25">
      <c r="A46" s="23" t="s">
        <v>189</v>
      </c>
      <c r="B46" s="24" t="s">
        <v>219</v>
      </c>
      <c r="C46" s="12">
        <f>C47+C48</f>
        <v>1898.7</v>
      </c>
      <c r="D46" s="12">
        <f t="shared" ref="D46:F46" si="2">D47+D48</f>
        <v>1898.7</v>
      </c>
      <c r="E46" s="12">
        <f t="shared" si="2"/>
        <v>100</v>
      </c>
      <c r="F46" s="12">
        <f t="shared" si="2"/>
        <v>1720</v>
      </c>
      <c r="G46" s="12">
        <f t="shared" si="0"/>
        <v>110.38953488372094</v>
      </c>
    </row>
    <row r="47" spans="1:7" s="20" customFormat="1" ht="52.8" outlineLevel="1" x14ac:dyDescent="0.25">
      <c r="A47" s="26" t="s">
        <v>260</v>
      </c>
      <c r="B47" s="27" t="s">
        <v>261</v>
      </c>
      <c r="C47" s="13">
        <v>0</v>
      </c>
      <c r="D47" s="13">
        <v>0</v>
      </c>
      <c r="E47" s="13"/>
      <c r="F47" s="13">
        <v>1720</v>
      </c>
      <c r="G47" s="13">
        <f t="shared" si="0"/>
        <v>0</v>
      </c>
    </row>
    <row r="48" spans="1:7" s="41" customFormat="1" ht="39.6" outlineLevel="1" x14ac:dyDescent="0.25">
      <c r="A48" s="39" t="s">
        <v>242</v>
      </c>
      <c r="B48" s="40" t="s">
        <v>243</v>
      </c>
      <c r="C48" s="14">
        <v>1898.7</v>
      </c>
      <c r="D48" s="14">
        <v>1898.7</v>
      </c>
      <c r="E48" s="14">
        <f t="shared" si="1"/>
        <v>100</v>
      </c>
      <c r="F48" s="14">
        <v>0</v>
      </c>
      <c r="G48" s="14"/>
    </row>
    <row r="49" spans="1:7" s="20" customFormat="1" ht="26.4" outlineLevel="2" x14ac:dyDescent="0.25">
      <c r="A49" s="23" t="s">
        <v>190</v>
      </c>
      <c r="B49" s="29" t="s">
        <v>202</v>
      </c>
      <c r="C49" s="15">
        <f>C50+C51+C52+C53+C54+C55+C56+C57+C58+C59</f>
        <v>159562.5</v>
      </c>
      <c r="D49" s="15">
        <f>D50+D51+D52+D53+D54+D55+D56+D57+D58+D59</f>
        <v>26902.9</v>
      </c>
      <c r="E49" s="15">
        <f t="shared" si="1"/>
        <v>16.860415197806503</v>
      </c>
      <c r="F49" s="15">
        <f>F50+F51+F52+F53+F54+F55+F56+F57+F58+F59</f>
        <v>8883</v>
      </c>
      <c r="G49" s="15">
        <f t="shared" si="0"/>
        <v>302.85826860294947</v>
      </c>
    </row>
    <row r="50" spans="1:7" s="20" customFormat="1" ht="39.6" outlineLevel="2" x14ac:dyDescent="0.25">
      <c r="A50" s="26" t="s">
        <v>225</v>
      </c>
      <c r="B50" s="28" t="s">
        <v>226</v>
      </c>
      <c r="C50" s="46">
        <v>19287</v>
      </c>
      <c r="D50" s="46">
        <v>9643.5</v>
      </c>
      <c r="E50" s="46">
        <f t="shared" si="1"/>
        <v>50</v>
      </c>
      <c r="F50" s="46">
        <v>0</v>
      </c>
      <c r="G50" s="46"/>
    </row>
    <row r="51" spans="1:7" s="20" customFormat="1" ht="26.4" outlineLevel="2" x14ac:dyDescent="0.25">
      <c r="A51" s="26" t="s">
        <v>198</v>
      </c>
      <c r="B51" s="27" t="s">
        <v>199</v>
      </c>
      <c r="C51" s="13">
        <v>3390.9</v>
      </c>
      <c r="D51" s="13">
        <v>0</v>
      </c>
      <c r="E51" s="13">
        <f t="shared" si="1"/>
        <v>0</v>
      </c>
      <c r="F51" s="13">
        <v>0</v>
      </c>
      <c r="G51" s="13"/>
    </row>
    <row r="52" spans="1:7" s="20" customFormat="1" ht="43.2" customHeight="1" outlineLevel="2" x14ac:dyDescent="0.25">
      <c r="A52" s="26" t="s">
        <v>244</v>
      </c>
      <c r="B52" s="27" t="s">
        <v>245</v>
      </c>
      <c r="C52" s="13">
        <v>88807.6</v>
      </c>
      <c r="D52" s="13">
        <v>0</v>
      </c>
      <c r="E52" s="13">
        <f t="shared" si="1"/>
        <v>0</v>
      </c>
      <c r="F52" s="13">
        <v>0</v>
      </c>
      <c r="G52" s="13"/>
    </row>
    <row r="53" spans="1:7" s="20" customFormat="1" ht="13.2" outlineLevel="2" x14ac:dyDescent="0.25">
      <c r="A53" s="26" t="s">
        <v>246</v>
      </c>
      <c r="B53" s="27" t="s">
        <v>247</v>
      </c>
      <c r="C53" s="13">
        <v>9226.1</v>
      </c>
      <c r="D53" s="13">
        <v>9174</v>
      </c>
      <c r="E53" s="13">
        <f t="shared" si="1"/>
        <v>99.435297688080553</v>
      </c>
      <c r="F53" s="13">
        <v>0</v>
      </c>
      <c r="G53" s="13"/>
    </row>
    <row r="54" spans="1:7" s="20" customFormat="1" ht="33.75" customHeight="1" outlineLevel="2" x14ac:dyDescent="0.25">
      <c r="A54" s="26" t="s">
        <v>248</v>
      </c>
      <c r="B54" s="27" t="s">
        <v>249</v>
      </c>
      <c r="C54" s="13">
        <v>31253.3</v>
      </c>
      <c r="D54" s="13">
        <v>0</v>
      </c>
      <c r="E54" s="13">
        <f t="shared" si="1"/>
        <v>0</v>
      </c>
      <c r="F54" s="13">
        <v>0</v>
      </c>
      <c r="G54" s="13"/>
    </row>
    <row r="55" spans="1:7" s="20" customFormat="1" ht="33.75" customHeight="1" outlineLevel="2" x14ac:dyDescent="0.25">
      <c r="A55" s="26" t="s">
        <v>252</v>
      </c>
      <c r="B55" s="42" t="s">
        <v>253</v>
      </c>
      <c r="C55" s="13"/>
      <c r="D55" s="13">
        <v>3600</v>
      </c>
      <c r="E55" s="13"/>
      <c r="F55" s="13">
        <v>4500</v>
      </c>
      <c r="G55" s="13">
        <f t="shared" si="0"/>
        <v>80</v>
      </c>
    </row>
    <row r="56" spans="1:7" s="20" customFormat="1" ht="39.6" outlineLevel="7" x14ac:dyDescent="0.25">
      <c r="A56" s="26" t="s">
        <v>174</v>
      </c>
      <c r="B56" s="27" t="s">
        <v>69</v>
      </c>
      <c r="C56" s="13">
        <v>7149.7</v>
      </c>
      <c r="D56" s="13">
        <v>4000</v>
      </c>
      <c r="E56" s="13">
        <f t="shared" si="1"/>
        <v>55.946403345594916</v>
      </c>
      <c r="F56" s="13">
        <v>4000</v>
      </c>
      <c r="G56" s="13">
        <f t="shared" si="0"/>
        <v>100</v>
      </c>
    </row>
    <row r="57" spans="1:7" s="20" customFormat="1" ht="26.4" outlineLevel="7" x14ac:dyDescent="0.25">
      <c r="A57" s="43" t="s">
        <v>182</v>
      </c>
      <c r="B57" s="44" t="s">
        <v>183</v>
      </c>
      <c r="C57" s="13">
        <v>447.9</v>
      </c>
      <c r="D57" s="13">
        <v>447.9</v>
      </c>
      <c r="E57" s="13">
        <f t="shared" si="1"/>
        <v>100</v>
      </c>
      <c r="F57" s="13">
        <v>210.8</v>
      </c>
      <c r="G57" s="13">
        <f t="shared" si="0"/>
        <v>212.47628083491458</v>
      </c>
    </row>
    <row r="58" spans="1:7" s="20" customFormat="1" ht="72" outlineLevel="7" x14ac:dyDescent="0.25">
      <c r="A58" s="43" t="s">
        <v>251</v>
      </c>
      <c r="B58" s="45" t="s">
        <v>250</v>
      </c>
      <c r="C58" s="13">
        <v>0</v>
      </c>
      <c r="D58" s="13">
        <v>0</v>
      </c>
      <c r="E58" s="13"/>
      <c r="F58" s="13">
        <v>172.2</v>
      </c>
      <c r="G58" s="13">
        <f t="shared" si="0"/>
        <v>0</v>
      </c>
    </row>
    <row r="59" spans="1:7" s="20" customFormat="1" ht="30" customHeight="1" outlineLevel="7" x14ac:dyDescent="0.25">
      <c r="A59" s="43" t="s">
        <v>262</v>
      </c>
      <c r="B59" s="45" t="s">
        <v>263</v>
      </c>
      <c r="C59" s="13"/>
      <c r="D59" s="13">
        <v>37.5</v>
      </c>
      <c r="E59" s="13"/>
      <c r="F59" s="13"/>
      <c r="G59" s="13"/>
    </row>
    <row r="60" spans="1:7" s="20" customFormat="1" ht="13.2" outlineLevel="2" x14ac:dyDescent="0.25">
      <c r="A60" s="23" t="s">
        <v>66</v>
      </c>
      <c r="B60" s="24" t="s">
        <v>203</v>
      </c>
      <c r="C60" s="12">
        <f>C61+C63+C64+C65+C66+C67+C68+C69+C70+C71+C72+C73+C74+C75+C76+C77+C78+C79+C80+C81</f>
        <v>705593.39999999991</v>
      </c>
      <c r="D60" s="12">
        <f>D61+D63+D64+D65+D66+D67+D68+D69+D70+D71+D72+D73+D74+D75+D76+D77+D78+D79+D80+D81</f>
        <v>352260.1</v>
      </c>
      <c r="E60" s="12">
        <f t="shared" si="1"/>
        <v>49.923950535818506</v>
      </c>
      <c r="F60" s="12">
        <f>F61+F62+F63+F64+F65+F66+F67+F68+F69+F70+F71+F72+F73+F74+F75+F76+F77+F78+F79+F80+F81</f>
        <v>368678.1</v>
      </c>
      <c r="G60" s="12">
        <f t="shared" si="0"/>
        <v>95.546792717007051</v>
      </c>
    </row>
    <row r="61" spans="1:7" s="22" customFormat="1" ht="52.8" outlineLevel="2" x14ac:dyDescent="0.25">
      <c r="A61" s="26" t="s">
        <v>159</v>
      </c>
      <c r="B61" s="28" t="s">
        <v>70</v>
      </c>
      <c r="C61" s="13">
        <v>4580.2</v>
      </c>
      <c r="D61" s="13">
        <v>2185.1999999999998</v>
      </c>
      <c r="E61" s="13">
        <f t="shared" si="1"/>
        <v>47.709706999694333</v>
      </c>
      <c r="F61" s="13">
        <v>2162.1</v>
      </c>
      <c r="G61" s="13">
        <f t="shared" si="0"/>
        <v>101.06840571666436</v>
      </c>
    </row>
    <row r="62" spans="1:7" s="22" customFormat="1" ht="39.6" outlineLevel="2" x14ac:dyDescent="0.25">
      <c r="A62" s="26" t="s">
        <v>232</v>
      </c>
      <c r="B62" s="28" t="s">
        <v>233</v>
      </c>
      <c r="C62" s="13">
        <v>0</v>
      </c>
      <c r="D62" s="13">
        <v>0</v>
      </c>
      <c r="E62" s="13">
        <v>0</v>
      </c>
      <c r="F62" s="13">
        <v>670.9</v>
      </c>
      <c r="G62" s="13">
        <f t="shared" si="0"/>
        <v>0</v>
      </c>
    </row>
    <row r="63" spans="1:7" s="22" customFormat="1" ht="26.4" outlineLevel="2" x14ac:dyDescent="0.25">
      <c r="A63" s="26" t="s">
        <v>160</v>
      </c>
      <c r="B63" s="28" t="s">
        <v>71</v>
      </c>
      <c r="C63" s="13">
        <v>38560</v>
      </c>
      <c r="D63" s="13">
        <v>30804.1</v>
      </c>
      <c r="E63" s="13">
        <f t="shared" si="1"/>
        <v>79.886151452282149</v>
      </c>
      <c r="F63" s="13">
        <v>26186.7</v>
      </c>
      <c r="G63" s="13">
        <f t="shared" si="0"/>
        <v>117.63261502976701</v>
      </c>
    </row>
    <row r="64" spans="1:7" s="22" customFormat="1" ht="55.2" customHeight="1" outlineLevel="2" x14ac:dyDescent="0.25">
      <c r="A64" s="26" t="s">
        <v>161</v>
      </c>
      <c r="B64" s="31" t="s">
        <v>75</v>
      </c>
      <c r="C64" s="13">
        <v>14780.4</v>
      </c>
      <c r="D64" s="13">
        <v>7272</v>
      </c>
      <c r="E64" s="13">
        <f t="shared" si="1"/>
        <v>49.200292278964035</v>
      </c>
      <c r="F64" s="13">
        <v>9160.9</v>
      </c>
      <c r="G64" s="13">
        <f t="shared" si="0"/>
        <v>79.380846860024675</v>
      </c>
    </row>
    <row r="65" spans="1:7" s="22" customFormat="1" ht="66" outlineLevel="2" x14ac:dyDescent="0.25">
      <c r="A65" s="26" t="s">
        <v>162</v>
      </c>
      <c r="B65" s="31" t="s">
        <v>76</v>
      </c>
      <c r="C65" s="13">
        <v>4262.3999999999996</v>
      </c>
      <c r="D65" s="13">
        <v>1950</v>
      </c>
      <c r="E65" s="13">
        <f t="shared" si="1"/>
        <v>45.748873873873883</v>
      </c>
      <c r="F65" s="13">
        <v>2050</v>
      </c>
      <c r="G65" s="13">
        <f t="shared" si="0"/>
        <v>95.121951219512198</v>
      </c>
    </row>
    <row r="66" spans="1:7" s="22" customFormat="1" ht="39.6" outlineLevel="2" x14ac:dyDescent="0.25">
      <c r="A66" s="26" t="s">
        <v>163</v>
      </c>
      <c r="B66" s="28" t="s">
        <v>77</v>
      </c>
      <c r="C66" s="13">
        <v>666.1</v>
      </c>
      <c r="D66" s="13">
        <v>333</v>
      </c>
      <c r="E66" s="13">
        <f t="shared" si="1"/>
        <v>49.992493619576642</v>
      </c>
      <c r="F66" s="13">
        <v>333.5</v>
      </c>
      <c r="G66" s="13">
        <f t="shared" si="0"/>
        <v>99.850074962518747</v>
      </c>
    </row>
    <row r="67" spans="1:7" s="22" customFormat="1" ht="26.4" outlineLevel="2" x14ac:dyDescent="0.25">
      <c r="A67" s="26" t="s">
        <v>164</v>
      </c>
      <c r="B67" s="28" t="s">
        <v>78</v>
      </c>
      <c r="C67" s="13">
        <v>687.7</v>
      </c>
      <c r="D67" s="13">
        <v>343.9</v>
      </c>
      <c r="E67" s="13">
        <f t="shared" si="1"/>
        <v>50.007270612185536</v>
      </c>
      <c r="F67" s="13">
        <v>343.8</v>
      </c>
      <c r="G67" s="13">
        <f t="shared" si="0"/>
        <v>100.02908667830133</v>
      </c>
    </row>
    <row r="68" spans="1:7" s="22" customFormat="1" ht="26.4" outlineLevel="2" x14ac:dyDescent="0.25">
      <c r="A68" s="26" t="s">
        <v>165</v>
      </c>
      <c r="B68" s="28" t="s">
        <v>79</v>
      </c>
      <c r="C68" s="13">
        <v>3311</v>
      </c>
      <c r="D68" s="13">
        <v>1655.5</v>
      </c>
      <c r="E68" s="13">
        <f t="shared" si="1"/>
        <v>50</v>
      </c>
      <c r="F68" s="13">
        <v>2743.1</v>
      </c>
      <c r="G68" s="13">
        <f t="shared" si="0"/>
        <v>60.35142721738179</v>
      </c>
    </row>
    <row r="69" spans="1:7" s="22" customFormat="1" ht="39.6" outlineLevel="2" x14ac:dyDescent="0.25">
      <c r="A69" s="26" t="s">
        <v>166</v>
      </c>
      <c r="B69" s="28" t="s">
        <v>184</v>
      </c>
      <c r="C69" s="13">
        <v>22180</v>
      </c>
      <c r="D69" s="13">
        <v>8551</v>
      </c>
      <c r="E69" s="13">
        <f t="shared" si="1"/>
        <v>38.552750225428312</v>
      </c>
      <c r="F69" s="13">
        <v>6051.8</v>
      </c>
      <c r="G69" s="13">
        <f t="shared" si="0"/>
        <v>141.29680425658481</v>
      </c>
    </row>
    <row r="70" spans="1:7" s="22" customFormat="1" ht="39.6" outlineLevel="2" x14ac:dyDescent="0.25">
      <c r="A70" s="26" t="s">
        <v>167</v>
      </c>
      <c r="B70" s="28" t="s">
        <v>80</v>
      </c>
      <c r="C70" s="13">
        <v>162371.1</v>
      </c>
      <c r="D70" s="13">
        <v>75219.199999999997</v>
      </c>
      <c r="E70" s="13">
        <f t="shared" si="1"/>
        <v>46.325485261847703</v>
      </c>
      <c r="F70" s="13">
        <v>75381.399999999994</v>
      </c>
      <c r="G70" s="13">
        <f t="shared" si="0"/>
        <v>99.784827556930495</v>
      </c>
    </row>
    <row r="71" spans="1:7" s="22" customFormat="1" ht="39.6" outlineLevel="2" x14ac:dyDescent="0.25">
      <c r="A71" s="26" t="s">
        <v>215</v>
      </c>
      <c r="B71" s="28" t="s">
        <v>81</v>
      </c>
      <c r="C71" s="13">
        <v>374843.1</v>
      </c>
      <c r="D71" s="13">
        <v>189723.2</v>
      </c>
      <c r="E71" s="13">
        <f t="shared" si="1"/>
        <v>50.614030243587258</v>
      </c>
      <c r="F71" s="13">
        <v>206999.7</v>
      </c>
      <c r="G71" s="13">
        <f t="shared" si="0"/>
        <v>91.653852638433776</v>
      </c>
    </row>
    <row r="72" spans="1:7" s="22" customFormat="1" ht="52.8" outlineLevel="2" x14ac:dyDescent="0.25">
      <c r="A72" s="26" t="s">
        <v>254</v>
      </c>
      <c r="B72" s="28" t="s">
        <v>200</v>
      </c>
      <c r="C72" s="13">
        <v>30504.799999999999</v>
      </c>
      <c r="D72" s="13">
        <v>14525.9</v>
      </c>
      <c r="E72" s="13">
        <f t="shared" si="1"/>
        <v>47.618407594870312</v>
      </c>
      <c r="F72" s="13">
        <v>18220.599999999999</v>
      </c>
      <c r="G72" s="13">
        <f t="shared" si="0"/>
        <v>79.722402116285963</v>
      </c>
    </row>
    <row r="73" spans="1:7" s="22" customFormat="1" ht="79.2" outlineLevel="2" x14ac:dyDescent="0.25">
      <c r="A73" s="26" t="s">
        <v>168</v>
      </c>
      <c r="B73" s="31" t="s">
        <v>82</v>
      </c>
      <c r="C73" s="13">
        <v>99.6</v>
      </c>
      <c r="D73" s="13">
        <v>70</v>
      </c>
      <c r="E73" s="13">
        <f t="shared" si="1"/>
        <v>70.281124497991982</v>
      </c>
      <c r="F73" s="13">
        <v>90</v>
      </c>
      <c r="G73" s="13">
        <f t="shared" si="0"/>
        <v>77.777777777777786</v>
      </c>
    </row>
    <row r="74" spans="1:7" s="22" customFormat="1" ht="79.2" outlineLevel="2" x14ac:dyDescent="0.25">
      <c r="A74" s="26" t="s">
        <v>175</v>
      </c>
      <c r="B74" s="31" t="s">
        <v>83</v>
      </c>
      <c r="C74" s="13">
        <v>2323.1999999999998</v>
      </c>
      <c r="D74" s="13">
        <v>318.8</v>
      </c>
      <c r="E74" s="13">
        <f t="shared" ref="E74:E86" si="3">D74/C74*100</f>
        <v>13.722451790633611</v>
      </c>
      <c r="F74" s="13">
        <v>481.8</v>
      </c>
      <c r="G74" s="13">
        <f t="shared" ref="G74:G137" si="4">D74/F74*100</f>
        <v>66.168534661685356</v>
      </c>
    </row>
    <row r="75" spans="1:7" s="22" customFormat="1" ht="66" outlineLevel="3" x14ac:dyDescent="0.25">
      <c r="A75" s="26" t="s">
        <v>176</v>
      </c>
      <c r="B75" s="31" t="s">
        <v>84</v>
      </c>
      <c r="C75" s="13">
        <v>228</v>
      </c>
      <c r="D75" s="13">
        <v>228</v>
      </c>
      <c r="E75" s="13">
        <f t="shared" si="3"/>
        <v>100</v>
      </c>
      <c r="F75" s="13">
        <v>314</v>
      </c>
      <c r="G75" s="13">
        <f t="shared" si="4"/>
        <v>72.611464968152859</v>
      </c>
    </row>
    <row r="76" spans="1:7" s="22" customFormat="1" ht="39.6" outlineLevel="7" x14ac:dyDescent="0.25">
      <c r="A76" s="30" t="s">
        <v>169</v>
      </c>
      <c r="B76" s="28" t="s">
        <v>85</v>
      </c>
      <c r="C76" s="13">
        <v>888.7</v>
      </c>
      <c r="D76" s="13">
        <v>444</v>
      </c>
      <c r="E76" s="13">
        <f t="shared" si="3"/>
        <v>49.960616631034092</v>
      </c>
      <c r="F76" s="13">
        <v>447.6</v>
      </c>
      <c r="G76" s="13">
        <f t="shared" si="4"/>
        <v>99.195710455764072</v>
      </c>
    </row>
    <row r="77" spans="1:7" s="22" customFormat="1" ht="39.6" outlineLevel="3" x14ac:dyDescent="0.25">
      <c r="A77" s="26" t="s">
        <v>170</v>
      </c>
      <c r="B77" s="28" t="s">
        <v>86</v>
      </c>
      <c r="C77" s="13">
        <v>580.70000000000005</v>
      </c>
      <c r="D77" s="13">
        <v>290.3</v>
      </c>
      <c r="E77" s="13">
        <f t="shared" si="3"/>
        <v>49.991389702083687</v>
      </c>
      <c r="F77" s="13">
        <v>290.2</v>
      </c>
      <c r="G77" s="13">
        <f t="shared" si="4"/>
        <v>100.03445899379739</v>
      </c>
    </row>
    <row r="78" spans="1:7" s="22" customFormat="1" ht="26.4" outlineLevel="2" x14ac:dyDescent="0.25">
      <c r="A78" s="26" t="s">
        <v>173</v>
      </c>
      <c r="B78" s="28" t="s">
        <v>74</v>
      </c>
      <c r="C78" s="13">
        <v>20318</v>
      </c>
      <c r="D78" s="13">
        <v>9300</v>
      </c>
      <c r="E78" s="13">
        <f t="shared" si="3"/>
        <v>45.772221675361749</v>
      </c>
      <c r="F78" s="13">
        <v>9100</v>
      </c>
      <c r="G78" s="13">
        <f t="shared" si="4"/>
        <v>102.19780219780219</v>
      </c>
    </row>
    <row r="79" spans="1:7" s="22" customFormat="1" ht="39.6" outlineLevel="2" x14ac:dyDescent="0.25">
      <c r="A79" s="26" t="s">
        <v>172</v>
      </c>
      <c r="B79" s="28" t="s">
        <v>72</v>
      </c>
      <c r="C79" s="13">
        <v>10147</v>
      </c>
      <c r="D79" s="13">
        <v>4600</v>
      </c>
      <c r="E79" s="13">
        <f t="shared" si="3"/>
        <v>45.333596136789197</v>
      </c>
      <c r="F79" s="13">
        <v>5250</v>
      </c>
      <c r="G79" s="13">
        <f t="shared" si="4"/>
        <v>87.61904761904762</v>
      </c>
    </row>
    <row r="80" spans="1:7" s="22" customFormat="1" ht="66" outlineLevel="2" x14ac:dyDescent="0.25">
      <c r="A80" s="26" t="s">
        <v>171</v>
      </c>
      <c r="B80" s="31" t="s">
        <v>73</v>
      </c>
      <c r="C80" s="13">
        <v>12715.4</v>
      </c>
      <c r="D80" s="13">
        <v>2900</v>
      </c>
      <c r="E80" s="13">
        <f t="shared" si="3"/>
        <v>22.806989949195465</v>
      </c>
      <c r="F80" s="13">
        <v>2400</v>
      </c>
      <c r="G80" s="13">
        <f t="shared" si="4"/>
        <v>120.83333333333333</v>
      </c>
    </row>
    <row r="81" spans="1:8" s="22" customFormat="1" ht="52.8" outlineLevel="2" x14ac:dyDescent="0.25">
      <c r="A81" s="26" t="s">
        <v>227</v>
      </c>
      <c r="B81" s="31" t="s">
        <v>228</v>
      </c>
      <c r="C81" s="13">
        <v>1546</v>
      </c>
      <c r="D81" s="13">
        <v>1546</v>
      </c>
      <c r="E81" s="13">
        <f t="shared" si="3"/>
        <v>100</v>
      </c>
      <c r="F81" s="13">
        <v>0</v>
      </c>
      <c r="G81" s="13"/>
    </row>
    <row r="82" spans="1:8" s="48" customFormat="1" ht="13.2" outlineLevel="2" x14ac:dyDescent="0.25">
      <c r="A82" s="23" t="s">
        <v>241</v>
      </c>
      <c r="B82" s="47" t="s">
        <v>240</v>
      </c>
      <c r="C82" s="12">
        <f>C83</f>
        <v>0</v>
      </c>
      <c r="D82" s="12">
        <f>D83</f>
        <v>11.9</v>
      </c>
      <c r="E82" s="12">
        <v>0</v>
      </c>
      <c r="F82" s="12">
        <f>F83</f>
        <v>45.4</v>
      </c>
      <c r="G82" s="12">
        <f t="shared" si="4"/>
        <v>26.211453744493397</v>
      </c>
    </row>
    <row r="83" spans="1:8" s="22" customFormat="1" ht="46.2" customHeight="1" outlineLevel="2" x14ac:dyDescent="0.25">
      <c r="A83" s="26" t="s">
        <v>238</v>
      </c>
      <c r="B83" s="31" t="s">
        <v>239</v>
      </c>
      <c r="C83" s="13">
        <v>0</v>
      </c>
      <c r="D83" s="13">
        <v>11.9</v>
      </c>
      <c r="E83" s="13">
        <v>0</v>
      </c>
      <c r="F83" s="13">
        <v>45.4</v>
      </c>
      <c r="G83" s="13">
        <f t="shared" si="4"/>
        <v>26.211453744493397</v>
      </c>
    </row>
    <row r="84" spans="1:8" s="48" customFormat="1" ht="13.2" outlineLevel="2" x14ac:dyDescent="0.25">
      <c r="A84" s="23" t="s">
        <v>235</v>
      </c>
      <c r="B84" s="47" t="s">
        <v>234</v>
      </c>
      <c r="C84" s="12">
        <v>37</v>
      </c>
      <c r="D84" s="12">
        <v>360.8</v>
      </c>
      <c r="E84" s="12">
        <f t="shared" si="3"/>
        <v>975.1351351351351</v>
      </c>
      <c r="F84" s="12">
        <v>50</v>
      </c>
      <c r="G84" s="12">
        <f t="shared" si="4"/>
        <v>721.6</v>
      </c>
    </row>
    <row r="85" spans="1:8" s="25" customFormat="1" ht="26.4" outlineLevel="1" x14ac:dyDescent="0.25">
      <c r="A85" s="23" t="s">
        <v>67</v>
      </c>
      <c r="B85" s="29" t="s">
        <v>68</v>
      </c>
      <c r="C85" s="12">
        <v>0</v>
      </c>
      <c r="D85" s="12">
        <v>-963</v>
      </c>
      <c r="E85" s="12">
        <v>0</v>
      </c>
      <c r="F85" s="12">
        <v>-226.2</v>
      </c>
      <c r="G85" s="12">
        <f t="shared" si="4"/>
        <v>425.72944297082228</v>
      </c>
    </row>
    <row r="86" spans="1:8" s="20" customFormat="1" ht="13.2" x14ac:dyDescent="0.25">
      <c r="A86" s="51" t="s">
        <v>0</v>
      </c>
      <c r="B86" s="52" t="s">
        <v>157</v>
      </c>
      <c r="C86" s="16">
        <f>C6+C44</f>
        <v>1666918.5999999999</v>
      </c>
      <c r="D86" s="16">
        <f>D6+D44</f>
        <v>682883.5</v>
      </c>
      <c r="E86" s="16">
        <f t="shared" si="3"/>
        <v>40.966817455873375</v>
      </c>
      <c r="F86" s="16">
        <f>F6+F44</f>
        <v>712322.10000000009</v>
      </c>
      <c r="G86" s="16">
        <f t="shared" si="4"/>
        <v>95.867234780445514</v>
      </c>
    </row>
    <row r="87" spans="1:8" s="25" customFormat="1" ht="13.2" x14ac:dyDescent="0.25">
      <c r="A87" s="53"/>
      <c r="B87" s="54" t="s">
        <v>88</v>
      </c>
      <c r="C87" s="17"/>
      <c r="D87" s="17"/>
      <c r="E87" s="17"/>
      <c r="F87" s="17"/>
      <c r="G87" s="17"/>
    </row>
    <row r="88" spans="1:8" s="25" customFormat="1" ht="13.2" outlineLevel="3" x14ac:dyDescent="0.25">
      <c r="A88" s="23" t="s">
        <v>89</v>
      </c>
      <c r="B88" s="24" t="s">
        <v>90</v>
      </c>
      <c r="C88" s="12">
        <f>C89+C91+C93+C97+C100+C101+C99+C95</f>
        <v>213869.5</v>
      </c>
      <c r="D88" s="12">
        <f t="shared" ref="D88:F88" si="5">D89+D91+D93+D97+D100+D101+D99+D95</f>
        <v>90199.4</v>
      </c>
      <c r="E88" s="12">
        <f t="shared" ref="E88:E146" si="6">D88/C88*100</f>
        <v>42.17497118569969</v>
      </c>
      <c r="F88" s="12">
        <f t="shared" si="5"/>
        <v>75426.100000000006</v>
      </c>
      <c r="G88" s="12">
        <f t="shared" si="4"/>
        <v>119.58645614714267</v>
      </c>
    </row>
    <row r="89" spans="1:8" s="20" customFormat="1" ht="26.4" outlineLevel="3" x14ac:dyDescent="0.25">
      <c r="A89" s="26" t="s">
        <v>91</v>
      </c>
      <c r="B89" s="27" t="s">
        <v>92</v>
      </c>
      <c r="C89" s="13">
        <v>1713.2</v>
      </c>
      <c r="D89" s="13">
        <v>723.9</v>
      </c>
      <c r="E89" s="13">
        <f t="shared" si="6"/>
        <v>42.254261031986921</v>
      </c>
      <c r="F89" s="13">
        <v>645.5</v>
      </c>
      <c r="G89" s="13">
        <f t="shared" si="4"/>
        <v>112.14562354763748</v>
      </c>
    </row>
    <row r="90" spans="1:8" s="49" customFormat="1" ht="13.2" outlineLevel="3" x14ac:dyDescent="0.25">
      <c r="A90" s="55"/>
      <c r="B90" s="56" t="s">
        <v>93</v>
      </c>
      <c r="C90" s="18">
        <v>1713.2</v>
      </c>
      <c r="D90" s="18">
        <v>723.9</v>
      </c>
      <c r="E90" s="18">
        <f t="shared" si="6"/>
        <v>42.254261031986921</v>
      </c>
      <c r="F90" s="18">
        <v>645.5</v>
      </c>
      <c r="G90" s="18">
        <f t="shared" si="4"/>
        <v>112.14562354763748</v>
      </c>
      <c r="H90" s="57"/>
    </row>
    <row r="91" spans="1:8" s="20" customFormat="1" ht="39.6" outlineLevel="3" x14ac:dyDescent="0.25">
      <c r="A91" s="26" t="s">
        <v>94</v>
      </c>
      <c r="B91" s="27" t="s">
        <v>95</v>
      </c>
      <c r="C91" s="13">
        <v>1847.5</v>
      </c>
      <c r="D91" s="13">
        <v>774.4</v>
      </c>
      <c r="E91" s="13">
        <f t="shared" si="6"/>
        <v>41.91610284167794</v>
      </c>
      <c r="F91" s="13">
        <v>751.4</v>
      </c>
      <c r="G91" s="13">
        <f t="shared" si="4"/>
        <v>103.06095288794251</v>
      </c>
    </row>
    <row r="92" spans="1:8" s="49" customFormat="1" ht="13.2" outlineLevel="3" x14ac:dyDescent="0.25">
      <c r="A92" s="55"/>
      <c r="B92" s="56" t="s">
        <v>93</v>
      </c>
      <c r="C92" s="18">
        <v>1376.8</v>
      </c>
      <c r="D92" s="18">
        <v>611</v>
      </c>
      <c r="E92" s="18">
        <f t="shared" si="6"/>
        <v>44.378268448576407</v>
      </c>
      <c r="F92" s="18">
        <v>591.20000000000005</v>
      </c>
      <c r="G92" s="18">
        <f t="shared" si="4"/>
        <v>103.34912043301759</v>
      </c>
    </row>
    <row r="93" spans="1:8" s="20" customFormat="1" ht="39.6" outlineLevel="3" x14ac:dyDescent="0.25">
      <c r="A93" s="26" t="s">
        <v>96</v>
      </c>
      <c r="B93" s="27" t="s">
        <v>97</v>
      </c>
      <c r="C93" s="13">
        <v>55493.4</v>
      </c>
      <c r="D93" s="13">
        <v>23613.3</v>
      </c>
      <c r="E93" s="13">
        <f t="shared" si="6"/>
        <v>42.551546670414858</v>
      </c>
      <c r="F93" s="13">
        <v>21864.2</v>
      </c>
      <c r="G93" s="13">
        <f t="shared" si="4"/>
        <v>107.99983534728001</v>
      </c>
    </row>
    <row r="94" spans="1:8" s="49" customFormat="1" ht="13.2" outlineLevel="3" x14ac:dyDescent="0.25">
      <c r="A94" s="55"/>
      <c r="B94" s="56" t="s">
        <v>93</v>
      </c>
      <c r="C94" s="18">
        <v>37735.699999999997</v>
      </c>
      <c r="D94" s="18">
        <v>20133.7</v>
      </c>
      <c r="E94" s="18">
        <f t="shared" si="6"/>
        <v>53.354515750337214</v>
      </c>
      <c r="F94" s="18">
        <v>20422</v>
      </c>
      <c r="G94" s="18">
        <f t="shared" si="4"/>
        <v>98.58828714131819</v>
      </c>
    </row>
    <row r="95" spans="1:8" s="49" customFormat="1" ht="13.2" outlineLevel="3" x14ac:dyDescent="0.25">
      <c r="A95" s="26" t="s">
        <v>206</v>
      </c>
      <c r="B95" s="27" t="s">
        <v>205</v>
      </c>
      <c r="C95" s="13">
        <v>0</v>
      </c>
      <c r="D95" s="13">
        <v>0</v>
      </c>
      <c r="E95" s="13">
        <v>0</v>
      </c>
      <c r="F95" s="13">
        <v>63.9</v>
      </c>
      <c r="G95" s="13">
        <f t="shared" si="4"/>
        <v>0</v>
      </c>
    </row>
    <row r="96" spans="1:8" s="49" customFormat="1" ht="13.2" outlineLevel="3" x14ac:dyDescent="0.25">
      <c r="A96" s="55"/>
      <c r="B96" s="56" t="s">
        <v>93</v>
      </c>
      <c r="C96" s="18">
        <v>0</v>
      </c>
      <c r="D96" s="18">
        <v>0</v>
      </c>
      <c r="E96" s="18">
        <v>0</v>
      </c>
      <c r="F96" s="18">
        <v>15.9</v>
      </c>
      <c r="G96" s="18">
        <f t="shared" si="4"/>
        <v>0</v>
      </c>
    </row>
    <row r="97" spans="1:7" s="20" customFormat="1" ht="26.4" outlineLevel="3" x14ac:dyDescent="0.25">
      <c r="A97" s="26" t="s">
        <v>98</v>
      </c>
      <c r="B97" s="27" t="s">
        <v>99</v>
      </c>
      <c r="C97" s="13">
        <v>9213.6</v>
      </c>
      <c r="D97" s="13">
        <v>3877.4</v>
      </c>
      <c r="E97" s="13">
        <f t="shared" si="6"/>
        <v>42.083441868542153</v>
      </c>
      <c r="F97" s="13">
        <v>4804.6000000000004</v>
      </c>
      <c r="G97" s="13">
        <f t="shared" si="4"/>
        <v>80.701827415393581</v>
      </c>
    </row>
    <row r="98" spans="1:7" s="49" customFormat="1" ht="13.2" outlineLevel="3" x14ac:dyDescent="0.25">
      <c r="A98" s="55"/>
      <c r="B98" s="56" t="s">
        <v>93</v>
      </c>
      <c r="C98" s="18">
        <v>8324.6</v>
      </c>
      <c r="D98" s="18">
        <v>3566.4</v>
      </c>
      <c r="E98" s="18">
        <f t="shared" si="6"/>
        <v>42.841698099608386</v>
      </c>
      <c r="F98" s="18">
        <v>4565.6000000000004</v>
      </c>
      <c r="G98" s="18">
        <f t="shared" si="4"/>
        <v>78.114596110040296</v>
      </c>
    </row>
    <row r="99" spans="1:7" s="49" customFormat="1" ht="13.2" hidden="1" outlineLevel="3" x14ac:dyDescent="0.25">
      <c r="A99" s="26" t="s">
        <v>187</v>
      </c>
      <c r="B99" s="27" t="s">
        <v>188</v>
      </c>
      <c r="C99" s="13">
        <v>0</v>
      </c>
      <c r="D99" s="13">
        <v>0</v>
      </c>
      <c r="E99" s="13">
        <v>0</v>
      </c>
      <c r="F99" s="13">
        <v>0</v>
      </c>
      <c r="G99" s="13" t="e">
        <f t="shared" si="4"/>
        <v>#DIV/0!</v>
      </c>
    </row>
    <row r="100" spans="1:7" s="20" customFormat="1" ht="13.2" outlineLevel="3" x14ac:dyDescent="0.25">
      <c r="A100" s="26" t="s">
        <v>100</v>
      </c>
      <c r="B100" s="27" t="s">
        <v>101</v>
      </c>
      <c r="C100" s="13">
        <v>500</v>
      </c>
      <c r="D100" s="13">
        <v>0</v>
      </c>
      <c r="E100" s="13">
        <f t="shared" si="6"/>
        <v>0</v>
      </c>
      <c r="F100" s="13">
        <v>0</v>
      </c>
      <c r="G100" s="13"/>
    </row>
    <row r="101" spans="1:7" s="20" customFormat="1" ht="13.2" outlineLevel="3" x14ac:dyDescent="0.25">
      <c r="A101" s="26" t="s">
        <v>102</v>
      </c>
      <c r="B101" s="27" t="s">
        <v>103</v>
      </c>
      <c r="C101" s="13">
        <v>145101.79999999999</v>
      </c>
      <c r="D101" s="13">
        <v>61210.400000000001</v>
      </c>
      <c r="E101" s="13">
        <f t="shared" si="6"/>
        <v>42.184452570540138</v>
      </c>
      <c r="F101" s="13">
        <v>47296.5</v>
      </c>
      <c r="G101" s="13">
        <f t="shared" si="4"/>
        <v>129.41845591111394</v>
      </c>
    </row>
    <row r="102" spans="1:7" s="49" customFormat="1" ht="13.2" outlineLevel="3" x14ac:dyDescent="0.25">
      <c r="A102" s="55"/>
      <c r="B102" s="56" t="s">
        <v>93</v>
      </c>
      <c r="C102" s="18">
        <v>98626.5</v>
      </c>
      <c r="D102" s="18">
        <v>47845.599999999999</v>
      </c>
      <c r="E102" s="18">
        <f t="shared" si="6"/>
        <v>48.511911098943997</v>
      </c>
      <c r="F102" s="18">
        <v>35380.400000000001</v>
      </c>
      <c r="G102" s="18">
        <f t="shared" si="4"/>
        <v>135.23193632632754</v>
      </c>
    </row>
    <row r="103" spans="1:7" s="25" customFormat="1" ht="13.2" outlineLevel="3" x14ac:dyDescent="0.25">
      <c r="A103" s="23" t="s">
        <v>104</v>
      </c>
      <c r="B103" s="24" t="s">
        <v>105</v>
      </c>
      <c r="C103" s="12">
        <f>C105+C107</f>
        <v>14317.7</v>
      </c>
      <c r="D103" s="12">
        <f>D105+D107</f>
        <v>5397.5</v>
      </c>
      <c r="E103" s="12">
        <f t="shared" si="6"/>
        <v>37.698093967606525</v>
      </c>
      <c r="F103" s="12">
        <f>F105+F107</f>
        <v>4623.1000000000004</v>
      </c>
      <c r="G103" s="12">
        <f t="shared" si="4"/>
        <v>116.75066513811079</v>
      </c>
    </row>
    <row r="104" spans="1:7" s="49" customFormat="1" ht="13.2" outlineLevel="3" x14ac:dyDescent="0.25">
      <c r="A104" s="55"/>
      <c r="B104" s="56" t="s">
        <v>93</v>
      </c>
      <c r="C104" s="18">
        <f>C106+C108</f>
        <v>5903.9</v>
      </c>
      <c r="D104" s="18">
        <f>D106+D108</f>
        <v>2937</v>
      </c>
      <c r="E104" s="18">
        <f t="shared" si="6"/>
        <v>49.746777553820358</v>
      </c>
      <c r="F104" s="18">
        <v>3069.2</v>
      </c>
      <c r="G104" s="18">
        <f t="shared" si="4"/>
        <v>95.692688648507769</v>
      </c>
    </row>
    <row r="105" spans="1:7" s="20" customFormat="1" ht="26.4" outlineLevel="3" x14ac:dyDescent="0.25">
      <c r="A105" s="26" t="s">
        <v>106</v>
      </c>
      <c r="B105" s="27" t="s">
        <v>107</v>
      </c>
      <c r="C105" s="13">
        <v>7767.1</v>
      </c>
      <c r="D105" s="13">
        <v>2234.9</v>
      </c>
      <c r="E105" s="13">
        <f t="shared" si="6"/>
        <v>28.773931068223664</v>
      </c>
      <c r="F105" s="13">
        <v>1077.9000000000001</v>
      </c>
      <c r="G105" s="13">
        <f t="shared" si="4"/>
        <v>207.33834307449669</v>
      </c>
    </row>
    <row r="106" spans="1:7" s="49" customFormat="1" ht="13.2" outlineLevel="3" x14ac:dyDescent="0.25">
      <c r="A106" s="55"/>
      <c r="B106" s="56" t="s">
        <v>93</v>
      </c>
      <c r="C106" s="18">
        <v>937.2</v>
      </c>
      <c r="D106" s="18">
        <v>348.6</v>
      </c>
      <c r="E106" s="18">
        <f t="shared" si="6"/>
        <v>37.195902688860436</v>
      </c>
      <c r="F106" s="18">
        <v>367.9</v>
      </c>
      <c r="G106" s="18">
        <f t="shared" si="4"/>
        <v>94.754009241641768</v>
      </c>
    </row>
    <row r="107" spans="1:7" s="20" customFormat="1" ht="26.4" outlineLevel="3" x14ac:dyDescent="0.25">
      <c r="A107" s="26" t="s">
        <v>108</v>
      </c>
      <c r="B107" s="27" t="s">
        <v>109</v>
      </c>
      <c r="C107" s="13">
        <v>6550.6</v>
      </c>
      <c r="D107" s="13">
        <v>3162.6</v>
      </c>
      <c r="E107" s="13">
        <f t="shared" si="6"/>
        <v>48.27954691173327</v>
      </c>
      <c r="F107" s="13">
        <v>3545.2</v>
      </c>
      <c r="G107" s="13">
        <f t="shared" si="4"/>
        <v>89.20794313437888</v>
      </c>
    </row>
    <row r="108" spans="1:7" s="49" customFormat="1" ht="13.2" outlineLevel="3" x14ac:dyDescent="0.25">
      <c r="A108" s="55"/>
      <c r="B108" s="56" t="s">
        <v>93</v>
      </c>
      <c r="C108" s="18">
        <v>4966.7</v>
      </c>
      <c r="D108" s="18">
        <v>2588.4</v>
      </c>
      <c r="E108" s="18">
        <f t="shared" si="6"/>
        <v>52.115086475929694</v>
      </c>
      <c r="F108" s="18">
        <v>2701.3</v>
      </c>
      <c r="G108" s="18">
        <f t="shared" si="4"/>
        <v>95.820530855514008</v>
      </c>
    </row>
    <row r="109" spans="1:7" s="25" customFormat="1" ht="13.2" outlineLevel="3" x14ac:dyDescent="0.25">
      <c r="A109" s="23" t="s">
        <v>110</v>
      </c>
      <c r="B109" s="24" t="s">
        <v>111</v>
      </c>
      <c r="C109" s="12">
        <f>C110+C112+C114</f>
        <v>108399.4</v>
      </c>
      <c r="D109" s="12">
        <f>D110+D112+D114</f>
        <v>29917.600000000002</v>
      </c>
      <c r="E109" s="12">
        <f t="shared" si="6"/>
        <v>27.599414756908253</v>
      </c>
      <c r="F109" s="12">
        <f>F110+F112+F114</f>
        <v>19722.7</v>
      </c>
      <c r="G109" s="12">
        <f t="shared" si="4"/>
        <v>151.69119846674138</v>
      </c>
    </row>
    <row r="110" spans="1:7" s="20" customFormat="1" ht="13.2" outlineLevel="3" x14ac:dyDescent="0.25">
      <c r="A110" s="26" t="s">
        <v>112</v>
      </c>
      <c r="B110" s="27" t="s">
        <v>113</v>
      </c>
      <c r="C110" s="13">
        <v>1774</v>
      </c>
      <c r="D110" s="13">
        <v>37.4</v>
      </c>
      <c r="E110" s="13">
        <f t="shared" si="6"/>
        <v>2.1082299887260425</v>
      </c>
      <c r="F110" s="13">
        <v>64</v>
      </c>
      <c r="G110" s="13">
        <f t="shared" si="4"/>
        <v>58.4375</v>
      </c>
    </row>
    <row r="111" spans="1:7" s="49" customFormat="1" ht="13.2" outlineLevel="3" x14ac:dyDescent="0.25">
      <c r="A111" s="55"/>
      <c r="B111" s="56" t="s">
        <v>93</v>
      </c>
      <c r="C111" s="18">
        <v>126.2</v>
      </c>
      <c r="D111" s="18">
        <v>10.199999999999999</v>
      </c>
      <c r="E111" s="18">
        <f t="shared" si="6"/>
        <v>8.0824088748019012</v>
      </c>
      <c r="F111" s="18">
        <v>0</v>
      </c>
      <c r="G111" s="18"/>
    </row>
    <row r="112" spans="1:7" s="20" customFormat="1" ht="13.2" outlineLevel="3" x14ac:dyDescent="0.25">
      <c r="A112" s="26" t="s">
        <v>114</v>
      </c>
      <c r="B112" s="27" t="s">
        <v>115</v>
      </c>
      <c r="C112" s="13">
        <v>102060.4</v>
      </c>
      <c r="D112" s="13">
        <v>29880.2</v>
      </c>
      <c r="E112" s="13">
        <f t="shared" si="6"/>
        <v>29.276977162542966</v>
      </c>
      <c r="F112" s="13">
        <v>19658.7</v>
      </c>
      <c r="G112" s="13">
        <f t="shared" si="4"/>
        <v>151.9947911102972</v>
      </c>
    </row>
    <row r="113" spans="1:7" s="49" customFormat="1" ht="13.2" outlineLevel="3" x14ac:dyDescent="0.25">
      <c r="A113" s="55"/>
      <c r="B113" s="56" t="s">
        <v>93</v>
      </c>
      <c r="C113" s="18">
        <v>21770.2</v>
      </c>
      <c r="D113" s="18">
        <v>9641.7000000000007</v>
      </c>
      <c r="E113" s="18">
        <f t="shared" si="6"/>
        <v>44.288522843152563</v>
      </c>
      <c r="F113" s="18">
        <v>8413.7000000000007</v>
      </c>
      <c r="G113" s="18">
        <f t="shared" si="4"/>
        <v>114.59524347195644</v>
      </c>
    </row>
    <row r="114" spans="1:7" s="20" customFormat="1" ht="13.2" outlineLevel="3" x14ac:dyDescent="0.25">
      <c r="A114" s="26" t="s">
        <v>116</v>
      </c>
      <c r="B114" s="27" t="s">
        <v>117</v>
      </c>
      <c r="C114" s="13">
        <v>4565</v>
      </c>
      <c r="D114" s="13">
        <v>0</v>
      </c>
      <c r="E114" s="13">
        <f t="shared" si="6"/>
        <v>0</v>
      </c>
      <c r="F114" s="13">
        <v>0</v>
      </c>
      <c r="G114" s="13"/>
    </row>
    <row r="115" spans="1:7" s="25" customFormat="1" ht="13.2" outlineLevel="3" x14ac:dyDescent="0.25">
      <c r="A115" s="23" t="s">
        <v>118</v>
      </c>
      <c r="B115" s="24" t="s">
        <v>119</v>
      </c>
      <c r="C115" s="12">
        <f>C117+C118+C119+C120</f>
        <v>150078.5</v>
      </c>
      <c r="D115" s="12">
        <f>D117+D118+D119+D120</f>
        <v>35805.9</v>
      </c>
      <c r="E115" s="12">
        <f t="shared" si="6"/>
        <v>23.858114253540649</v>
      </c>
      <c r="F115" s="12">
        <f>F117+F118+F119+F120</f>
        <v>46087.399999999994</v>
      </c>
      <c r="G115" s="12">
        <f t="shared" si="4"/>
        <v>77.691299574287129</v>
      </c>
    </row>
    <row r="116" spans="1:7" s="49" customFormat="1" ht="13.2" outlineLevel="3" x14ac:dyDescent="0.25">
      <c r="A116" s="55"/>
      <c r="B116" s="56" t="s">
        <v>93</v>
      </c>
      <c r="C116" s="18">
        <v>29235.7</v>
      </c>
      <c r="D116" s="18">
        <v>13561.3</v>
      </c>
      <c r="E116" s="18">
        <f t="shared" si="6"/>
        <v>46.38609645057241</v>
      </c>
      <c r="F116" s="18">
        <v>12158.3</v>
      </c>
      <c r="G116" s="18">
        <f t="shared" si="4"/>
        <v>111.53944219175378</v>
      </c>
    </row>
    <row r="117" spans="1:7" s="20" customFormat="1" ht="13.2" outlineLevel="3" x14ac:dyDescent="0.25">
      <c r="A117" s="26" t="s">
        <v>120</v>
      </c>
      <c r="B117" s="27" t="s">
        <v>121</v>
      </c>
      <c r="C117" s="13">
        <v>943</v>
      </c>
      <c r="D117" s="13">
        <v>245.6</v>
      </c>
      <c r="E117" s="13">
        <f t="shared" si="6"/>
        <v>26.044538706256624</v>
      </c>
      <c r="F117" s="13">
        <v>307.10000000000002</v>
      </c>
      <c r="G117" s="13">
        <f t="shared" si="4"/>
        <v>79.973949853467914</v>
      </c>
    </row>
    <row r="118" spans="1:7" s="20" customFormat="1" ht="13.2" outlineLevel="3" x14ac:dyDescent="0.25">
      <c r="A118" s="26" t="s">
        <v>122</v>
      </c>
      <c r="B118" s="27" t="s">
        <v>123</v>
      </c>
      <c r="C118" s="13">
        <v>23671.7</v>
      </c>
      <c r="D118" s="13">
        <v>7424.9</v>
      </c>
      <c r="E118" s="13">
        <f t="shared" si="6"/>
        <v>31.366146073159086</v>
      </c>
      <c r="F118" s="13">
        <v>16350</v>
      </c>
      <c r="G118" s="13">
        <f t="shared" si="4"/>
        <v>45.412232415902139</v>
      </c>
    </row>
    <row r="119" spans="1:7" s="20" customFormat="1" ht="13.2" outlineLevel="3" x14ac:dyDescent="0.25">
      <c r="A119" s="26" t="s">
        <v>124</v>
      </c>
      <c r="B119" s="27" t="s">
        <v>125</v>
      </c>
      <c r="C119" s="13">
        <v>115795.8</v>
      </c>
      <c r="D119" s="13">
        <v>24151</v>
      </c>
      <c r="E119" s="13">
        <f t="shared" si="6"/>
        <v>20.856542292552923</v>
      </c>
      <c r="F119" s="13">
        <v>24997.1</v>
      </c>
      <c r="G119" s="13">
        <f t="shared" si="4"/>
        <v>96.615207364054228</v>
      </c>
    </row>
    <row r="120" spans="1:7" s="20" customFormat="1" ht="13.2" outlineLevel="3" x14ac:dyDescent="0.25">
      <c r="A120" s="26" t="s">
        <v>126</v>
      </c>
      <c r="B120" s="27" t="s">
        <v>127</v>
      </c>
      <c r="C120" s="13">
        <v>9668</v>
      </c>
      <c r="D120" s="13">
        <v>3984.4</v>
      </c>
      <c r="E120" s="13">
        <f t="shared" si="6"/>
        <v>41.212246586677701</v>
      </c>
      <c r="F120" s="13">
        <v>4433.2</v>
      </c>
      <c r="G120" s="13">
        <f t="shared" si="4"/>
        <v>89.876387259767228</v>
      </c>
    </row>
    <row r="121" spans="1:7" s="49" customFormat="1" ht="13.2" outlineLevel="3" x14ac:dyDescent="0.25">
      <c r="A121" s="55"/>
      <c r="B121" s="56" t="s">
        <v>93</v>
      </c>
      <c r="C121" s="18">
        <v>8664.7999999999993</v>
      </c>
      <c r="D121" s="18">
        <v>3608.5</v>
      </c>
      <c r="E121" s="18">
        <f t="shared" si="6"/>
        <v>41.645508263318263</v>
      </c>
      <c r="F121" s="18">
        <v>4155.8999999999996</v>
      </c>
      <c r="G121" s="18">
        <f t="shared" si="4"/>
        <v>86.828364493852121</v>
      </c>
    </row>
    <row r="122" spans="1:7" s="49" customFormat="1" ht="13.2" outlineLevel="3" x14ac:dyDescent="0.25">
      <c r="A122" s="23" t="s">
        <v>192</v>
      </c>
      <c r="B122" s="24" t="s">
        <v>193</v>
      </c>
      <c r="C122" s="12">
        <f>C123</f>
        <v>13993.4</v>
      </c>
      <c r="D122" s="12">
        <f>D123</f>
        <v>0</v>
      </c>
      <c r="E122" s="12">
        <v>0</v>
      </c>
      <c r="F122" s="12">
        <f>F123</f>
        <v>0</v>
      </c>
      <c r="G122" s="12"/>
    </row>
    <row r="123" spans="1:7" s="49" customFormat="1" ht="13.2" outlineLevel="3" x14ac:dyDescent="0.25">
      <c r="A123" s="26" t="s">
        <v>255</v>
      </c>
      <c r="B123" s="27" t="s">
        <v>256</v>
      </c>
      <c r="C123" s="13">
        <v>13993.4</v>
      </c>
      <c r="D123" s="13">
        <v>0</v>
      </c>
      <c r="E123" s="13">
        <v>0</v>
      </c>
      <c r="F123" s="13">
        <v>0</v>
      </c>
      <c r="G123" s="13"/>
    </row>
    <row r="124" spans="1:7" s="25" customFormat="1" ht="13.2" outlineLevel="3" x14ac:dyDescent="0.25">
      <c r="A124" s="23" t="s">
        <v>128</v>
      </c>
      <c r="B124" s="24" t="s">
        <v>129</v>
      </c>
      <c r="C124" s="12">
        <f>C126+C127+C130+C131+C128+C129</f>
        <v>1020823.3</v>
      </c>
      <c r="D124" s="12">
        <f>D126+D127+D130+D131+D128+D129</f>
        <v>400041.1</v>
      </c>
      <c r="E124" s="12">
        <f t="shared" si="6"/>
        <v>39.188084754726894</v>
      </c>
      <c r="F124" s="12">
        <f>F126+F127+F130+F131+F128+F129</f>
        <v>428088.39999999997</v>
      </c>
      <c r="G124" s="12">
        <f t="shared" si="4"/>
        <v>93.448245736161041</v>
      </c>
    </row>
    <row r="125" spans="1:7" s="49" customFormat="1" ht="13.2" outlineLevel="3" x14ac:dyDescent="0.25">
      <c r="A125" s="55"/>
      <c r="B125" s="56" t="s">
        <v>93</v>
      </c>
      <c r="C125" s="18">
        <v>687889.5</v>
      </c>
      <c r="D125" s="18">
        <v>329914.7</v>
      </c>
      <c r="E125" s="18">
        <f t="shared" si="6"/>
        <v>47.960420968774784</v>
      </c>
      <c r="F125" s="18">
        <v>351700.4</v>
      </c>
      <c r="G125" s="18">
        <f t="shared" si="4"/>
        <v>93.805608409885238</v>
      </c>
    </row>
    <row r="126" spans="1:7" s="20" customFormat="1" ht="13.2" outlineLevel="3" x14ac:dyDescent="0.25">
      <c r="A126" s="26" t="s">
        <v>130</v>
      </c>
      <c r="B126" s="27" t="s">
        <v>131</v>
      </c>
      <c r="C126" s="13">
        <v>405273.5</v>
      </c>
      <c r="D126" s="13">
        <v>134431.4</v>
      </c>
      <c r="E126" s="13">
        <f t="shared" si="6"/>
        <v>33.170537920688126</v>
      </c>
      <c r="F126" s="13">
        <v>133039.9</v>
      </c>
      <c r="G126" s="13">
        <f t="shared" si="4"/>
        <v>101.04592682345672</v>
      </c>
    </row>
    <row r="127" spans="1:7" s="20" customFormat="1" ht="13.2" outlineLevel="3" x14ac:dyDescent="0.25">
      <c r="A127" s="26" t="s">
        <v>132</v>
      </c>
      <c r="B127" s="27" t="s">
        <v>133</v>
      </c>
      <c r="C127" s="13">
        <v>526556.4</v>
      </c>
      <c r="D127" s="13">
        <v>226026.1</v>
      </c>
      <c r="E127" s="13">
        <f t="shared" si="6"/>
        <v>42.925335253735405</v>
      </c>
      <c r="F127" s="13">
        <v>243651.20000000001</v>
      </c>
      <c r="G127" s="13">
        <f t="shared" si="4"/>
        <v>92.7662576666973</v>
      </c>
    </row>
    <row r="128" spans="1:7" s="20" customFormat="1" ht="13.2" outlineLevel="3" x14ac:dyDescent="0.25">
      <c r="A128" s="26" t="s">
        <v>185</v>
      </c>
      <c r="B128" s="27" t="s">
        <v>186</v>
      </c>
      <c r="C128" s="13">
        <v>58723</v>
      </c>
      <c r="D128" s="13">
        <v>31499.4</v>
      </c>
      <c r="E128" s="13">
        <f t="shared" si="6"/>
        <v>53.640651874052757</v>
      </c>
      <c r="F128" s="13">
        <v>30864.9</v>
      </c>
      <c r="G128" s="13">
        <f t="shared" si="4"/>
        <v>102.05573321151211</v>
      </c>
    </row>
    <row r="129" spans="1:7" s="20" customFormat="1" ht="26.4" outlineLevel="3" x14ac:dyDescent="0.25">
      <c r="A129" s="26" t="s">
        <v>207</v>
      </c>
      <c r="B129" s="27" t="s">
        <v>208</v>
      </c>
      <c r="C129" s="13">
        <v>471.3</v>
      </c>
      <c r="D129" s="13">
        <v>157</v>
      </c>
      <c r="E129" s="13">
        <f t="shared" si="6"/>
        <v>33.312115425419051</v>
      </c>
      <c r="F129" s="13">
        <v>56.6</v>
      </c>
      <c r="G129" s="13">
        <f t="shared" si="4"/>
        <v>277.38515901060066</v>
      </c>
    </row>
    <row r="130" spans="1:7" s="20" customFormat="1" ht="13.2" outlineLevel="3" x14ac:dyDescent="0.25">
      <c r="A130" s="26" t="s">
        <v>134</v>
      </c>
      <c r="B130" s="27" t="s">
        <v>220</v>
      </c>
      <c r="C130" s="13">
        <v>29793.5</v>
      </c>
      <c r="D130" s="13">
        <v>7921.6</v>
      </c>
      <c r="E130" s="13">
        <f t="shared" si="6"/>
        <v>26.58834980784399</v>
      </c>
      <c r="F130" s="13">
        <v>8763</v>
      </c>
      <c r="G130" s="13">
        <f t="shared" si="4"/>
        <v>90.398265434212036</v>
      </c>
    </row>
    <row r="131" spans="1:7" s="20" customFormat="1" ht="13.2" outlineLevel="3" x14ac:dyDescent="0.25">
      <c r="A131" s="26" t="s">
        <v>135</v>
      </c>
      <c r="B131" s="27" t="s">
        <v>136</v>
      </c>
      <c r="C131" s="13">
        <v>5.6</v>
      </c>
      <c r="D131" s="13">
        <v>5.6</v>
      </c>
      <c r="E131" s="13">
        <f t="shared" si="6"/>
        <v>100</v>
      </c>
      <c r="F131" s="13">
        <v>11712.8</v>
      </c>
      <c r="G131" s="13">
        <f t="shared" si="4"/>
        <v>4.7810941875554951E-2</v>
      </c>
    </row>
    <row r="132" spans="1:7" s="25" customFormat="1" ht="13.2" outlineLevel="3" x14ac:dyDescent="0.25">
      <c r="A132" s="23" t="s">
        <v>137</v>
      </c>
      <c r="B132" s="24" t="s">
        <v>221</v>
      </c>
      <c r="C132" s="12">
        <f>C134</f>
        <v>123646</v>
      </c>
      <c r="D132" s="12">
        <f>D134</f>
        <v>39026.699999999997</v>
      </c>
      <c r="E132" s="12">
        <f t="shared" si="6"/>
        <v>31.563253158209726</v>
      </c>
      <c r="F132" s="12">
        <f>F134</f>
        <v>49154.400000000001</v>
      </c>
      <c r="G132" s="12">
        <f t="shared" si="4"/>
        <v>79.396147649040557</v>
      </c>
    </row>
    <row r="133" spans="1:7" s="49" customFormat="1" ht="13.2" outlineLevel="3" x14ac:dyDescent="0.25">
      <c r="A133" s="55"/>
      <c r="B133" s="56" t="s">
        <v>93</v>
      </c>
      <c r="C133" s="18">
        <v>64451.1</v>
      </c>
      <c r="D133" s="18">
        <v>29085</v>
      </c>
      <c r="E133" s="18">
        <f t="shared" si="6"/>
        <v>45.127235997523705</v>
      </c>
      <c r="F133" s="18">
        <v>34507.599999999999</v>
      </c>
      <c r="G133" s="18">
        <f t="shared" si="4"/>
        <v>84.285780523710713</v>
      </c>
    </row>
    <row r="134" spans="1:7" s="20" customFormat="1" ht="13.2" outlineLevel="3" x14ac:dyDescent="0.25">
      <c r="A134" s="26" t="s">
        <v>138</v>
      </c>
      <c r="B134" s="27" t="s">
        <v>139</v>
      </c>
      <c r="C134" s="13">
        <v>123646</v>
      </c>
      <c r="D134" s="13">
        <v>39026.699999999997</v>
      </c>
      <c r="E134" s="13">
        <f>D134/C134*100</f>
        <v>31.563253158209726</v>
      </c>
      <c r="F134" s="13">
        <v>49154.400000000001</v>
      </c>
      <c r="G134" s="13">
        <f t="shared" si="4"/>
        <v>79.396147649040557</v>
      </c>
    </row>
    <row r="135" spans="1:7" s="2" customFormat="1" ht="13.2" hidden="1" outlineLevel="3" x14ac:dyDescent="0.25">
      <c r="A135" s="4" t="s">
        <v>178</v>
      </c>
      <c r="B135" s="5" t="s">
        <v>177</v>
      </c>
      <c r="C135" s="6">
        <f>C136</f>
        <v>0</v>
      </c>
      <c r="D135" s="6">
        <f>D136</f>
        <v>0</v>
      </c>
      <c r="E135" s="6">
        <v>0</v>
      </c>
      <c r="F135" s="6">
        <f>F136</f>
        <v>0</v>
      </c>
      <c r="G135" s="6" t="e">
        <f t="shared" si="4"/>
        <v>#DIV/0!</v>
      </c>
    </row>
    <row r="136" spans="1:7" ht="13.2" hidden="1" outlineLevel="3" x14ac:dyDescent="0.25">
      <c r="A136" s="7" t="s">
        <v>179</v>
      </c>
      <c r="B136" s="8" t="s">
        <v>180</v>
      </c>
      <c r="C136" s="9">
        <v>0</v>
      </c>
      <c r="D136" s="9">
        <v>0</v>
      </c>
      <c r="E136" s="9">
        <v>0</v>
      </c>
      <c r="F136" s="9">
        <v>0</v>
      </c>
      <c r="G136" s="9" t="e">
        <f t="shared" si="4"/>
        <v>#DIV/0!</v>
      </c>
    </row>
    <row r="137" spans="1:7" s="25" customFormat="1" ht="13.2" outlineLevel="3" x14ac:dyDescent="0.25">
      <c r="A137" s="23">
        <v>1000</v>
      </c>
      <c r="B137" s="24" t="s">
        <v>140</v>
      </c>
      <c r="C137" s="12">
        <f>C139+C140+C141+C142</f>
        <v>110296.50000000001</v>
      </c>
      <c r="D137" s="12">
        <f>D139+D140+D141+D142</f>
        <v>62727.5</v>
      </c>
      <c r="E137" s="12">
        <f t="shared" si="6"/>
        <v>56.871704904507389</v>
      </c>
      <c r="F137" s="12">
        <f>F139+F140+F141+F142</f>
        <v>48646.600000000006</v>
      </c>
      <c r="G137" s="12">
        <f t="shared" si="4"/>
        <v>128.94529114059355</v>
      </c>
    </row>
    <row r="138" spans="1:7" s="49" customFormat="1" ht="13.2" outlineLevel="3" x14ac:dyDescent="0.25">
      <c r="A138" s="55"/>
      <c r="B138" s="56" t="s">
        <v>93</v>
      </c>
      <c r="C138" s="18">
        <v>6143.5</v>
      </c>
      <c r="D138" s="18">
        <v>2619.8000000000002</v>
      </c>
      <c r="E138" s="18">
        <f>D138/C138*100</f>
        <v>42.643444290713767</v>
      </c>
      <c r="F138" s="18">
        <v>2579.5</v>
      </c>
      <c r="G138" s="18">
        <f t="shared" ref="G138:G153" si="7">D138/F138*100</f>
        <v>101.56231827873619</v>
      </c>
    </row>
    <row r="139" spans="1:7" s="20" customFormat="1" ht="13.2" outlineLevel="3" x14ac:dyDescent="0.25">
      <c r="A139" s="26" t="s">
        <v>141</v>
      </c>
      <c r="B139" s="27" t="s">
        <v>142</v>
      </c>
      <c r="C139" s="13">
        <v>7000</v>
      </c>
      <c r="D139" s="13">
        <v>3489.6</v>
      </c>
      <c r="E139" s="13">
        <f t="shared" si="6"/>
        <v>49.851428571428571</v>
      </c>
      <c r="F139" s="13">
        <v>3751.8</v>
      </c>
      <c r="G139" s="13">
        <f t="shared" si="7"/>
        <v>93.011354549816076</v>
      </c>
    </row>
    <row r="140" spans="1:7" s="20" customFormat="1" ht="13.2" outlineLevel="3" x14ac:dyDescent="0.25">
      <c r="A140" s="26" t="s">
        <v>204</v>
      </c>
      <c r="B140" s="27" t="s">
        <v>143</v>
      </c>
      <c r="C140" s="13">
        <v>41815.9</v>
      </c>
      <c r="D140" s="13">
        <v>28660.3</v>
      </c>
      <c r="E140" s="13">
        <f t="shared" si="6"/>
        <v>68.53923985852272</v>
      </c>
      <c r="F140" s="13">
        <v>26296.3</v>
      </c>
      <c r="G140" s="13">
        <f t="shared" si="7"/>
        <v>108.98985788875241</v>
      </c>
    </row>
    <row r="141" spans="1:7" s="20" customFormat="1" ht="13.2" outlineLevel="3" x14ac:dyDescent="0.25">
      <c r="A141" s="26">
        <v>1004</v>
      </c>
      <c r="B141" s="27" t="s">
        <v>144</v>
      </c>
      <c r="C141" s="13">
        <v>54740.3</v>
      </c>
      <c r="D141" s="13">
        <v>27863.599999999999</v>
      </c>
      <c r="E141" s="13">
        <f t="shared" si="6"/>
        <v>50.901438245680055</v>
      </c>
      <c r="F141" s="13">
        <v>15081.7</v>
      </c>
      <c r="G141" s="13">
        <f t="shared" si="7"/>
        <v>184.75105591544718</v>
      </c>
    </row>
    <row r="142" spans="1:7" s="20" customFormat="1" ht="13.2" outlineLevel="3" x14ac:dyDescent="0.25">
      <c r="A142" s="26" t="s">
        <v>194</v>
      </c>
      <c r="B142" s="27" t="s">
        <v>195</v>
      </c>
      <c r="C142" s="13">
        <v>6740.3</v>
      </c>
      <c r="D142" s="13">
        <v>2714</v>
      </c>
      <c r="E142" s="13">
        <f t="shared" si="6"/>
        <v>40.265270091835674</v>
      </c>
      <c r="F142" s="13">
        <v>3516.8</v>
      </c>
      <c r="G142" s="13">
        <f t="shared" si="7"/>
        <v>77.172429481346668</v>
      </c>
    </row>
    <row r="143" spans="1:7" s="25" customFormat="1" ht="13.2" outlineLevel="3" x14ac:dyDescent="0.25">
      <c r="A143" s="23">
        <v>1100</v>
      </c>
      <c r="B143" s="24" t="s">
        <v>145</v>
      </c>
      <c r="C143" s="12">
        <f>C146+C145</f>
        <v>43812.3</v>
      </c>
      <c r="D143" s="12">
        <f>D146+D145</f>
        <v>19585.699999999997</v>
      </c>
      <c r="E143" s="12">
        <f t="shared" si="6"/>
        <v>44.703656279172733</v>
      </c>
      <c r="F143" s="12">
        <f>F146+F145</f>
        <v>20153.599999999999</v>
      </c>
      <c r="G143" s="12">
        <f t="shared" si="7"/>
        <v>97.182141155922508</v>
      </c>
    </row>
    <row r="144" spans="1:7" s="49" customFormat="1" ht="13.2" outlineLevel="3" x14ac:dyDescent="0.25">
      <c r="A144" s="55"/>
      <c r="B144" s="56" t="s">
        <v>93</v>
      </c>
      <c r="C144" s="18">
        <v>34442.199999999997</v>
      </c>
      <c r="D144" s="18">
        <v>15794.2</v>
      </c>
      <c r="E144" s="18">
        <f t="shared" si="6"/>
        <v>45.857117141181462</v>
      </c>
      <c r="F144" s="18">
        <v>16705.8</v>
      </c>
      <c r="G144" s="18">
        <f t="shared" si="7"/>
        <v>94.54321253696321</v>
      </c>
    </row>
    <row r="145" spans="1:7" s="49" customFormat="1" ht="13.2" outlineLevel="3" x14ac:dyDescent="0.25">
      <c r="A145" s="26" t="s">
        <v>196</v>
      </c>
      <c r="B145" s="27" t="s">
        <v>197</v>
      </c>
      <c r="C145" s="13">
        <v>25730.3</v>
      </c>
      <c r="D145" s="13">
        <v>11218.9</v>
      </c>
      <c r="E145" s="13">
        <f t="shared" si="6"/>
        <v>43.60190126038173</v>
      </c>
      <c r="F145" s="13">
        <v>11686.2</v>
      </c>
      <c r="G145" s="13">
        <f t="shared" si="7"/>
        <v>96.001266451027703</v>
      </c>
    </row>
    <row r="146" spans="1:7" s="20" customFormat="1" ht="13.2" outlineLevel="3" x14ac:dyDescent="0.25">
      <c r="A146" s="26" t="s">
        <v>146</v>
      </c>
      <c r="B146" s="27" t="s">
        <v>147</v>
      </c>
      <c r="C146" s="13">
        <v>18082</v>
      </c>
      <c r="D146" s="13">
        <v>8366.7999999999993</v>
      </c>
      <c r="E146" s="13">
        <f t="shared" si="6"/>
        <v>46.271430151531909</v>
      </c>
      <c r="F146" s="13">
        <v>8467.4</v>
      </c>
      <c r="G146" s="13">
        <f t="shared" si="7"/>
        <v>98.81191392871483</v>
      </c>
    </row>
    <row r="147" spans="1:7" s="25" customFormat="1" ht="13.2" outlineLevel="3" x14ac:dyDescent="0.25">
      <c r="A147" s="23">
        <v>1200</v>
      </c>
      <c r="B147" s="24" t="s">
        <v>148</v>
      </c>
      <c r="C147" s="12">
        <f>C149</f>
        <v>3363.9</v>
      </c>
      <c r="D147" s="12">
        <f>D149</f>
        <v>1512.2</v>
      </c>
      <c r="E147" s="12">
        <f t="shared" ref="E147:E153" si="8">D147/C147*100</f>
        <v>44.953773893397546</v>
      </c>
      <c r="F147" s="12">
        <f t="shared" ref="F147" si="9">F149</f>
        <v>1435.9</v>
      </c>
      <c r="G147" s="12">
        <f t="shared" si="7"/>
        <v>105.31374051117766</v>
      </c>
    </row>
    <row r="148" spans="1:7" s="49" customFormat="1" ht="13.2" outlineLevel="3" x14ac:dyDescent="0.25">
      <c r="A148" s="55"/>
      <c r="B148" s="56" t="s">
        <v>93</v>
      </c>
      <c r="C148" s="18">
        <v>1580.3</v>
      </c>
      <c r="D148" s="18">
        <v>682.6</v>
      </c>
      <c r="E148" s="18">
        <f t="shared" si="8"/>
        <v>43.194330190470168</v>
      </c>
      <c r="F148" s="18">
        <v>627.29999999999995</v>
      </c>
      <c r="G148" s="18">
        <f t="shared" si="7"/>
        <v>108.81555874382273</v>
      </c>
    </row>
    <row r="149" spans="1:7" s="20" customFormat="1" ht="13.2" outlineLevel="3" x14ac:dyDescent="0.25">
      <c r="A149" s="26" t="s">
        <v>149</v>
      </c>
      <c r="B149" s="27" t="s">
        <v>150</v>
      </c>
      <c r="C149" s="13">
        <v>3363.9</v>
      </c>
      <c r="D149" s="13">
        <v>1512.2</v>
      </c>
      <c r="E149" s="13">
        <f t="shared" si="8"/>
        <v>44.953773893397546</v>
      </c>
      <c r="F149" s="13">
        <v>1435.9</v>
      </c>
      <c r="G149" s="13">
        <f t="shared" si="7"/>
        <v>105.31374051117766</v>
      </c>
    </row>
    <row r="150" spans="1:7" s="20" customFormat="1" ht="13.2" outlineLevel="3" x14ac:dyDescent="0.25">
      <c r="A150" s="23" t="s">
        <v>151</v>
      </c>
      <c r="B150" s="24" t="s">
        <v>152</v>
      </c>
      <c r="C150" s="12">
        <f>C151</f>
        <v>5648.5</v>
      </c>
      <c r="D150" s="12">
        <f>D151</f>
        <v>2368.5</v>
      </c>
      <c r="E150" s="12">
        <f t="shared" si="8"/>
        <v>41.931486235283707</v>
      </c>
      <c r="F150" s="12">
        <f>F151</f>
        <v>1766.3</v>
      </c>
      <c r="G150" s="12">
        <f t="shared" si="7"/>
        <v>134.09386853875333</v>
      </c>
    </row>
    <row r="151" spans="1:7" s="20" customFormat="1" ht="13.2" outlineLevel="3" x14ac:dyDescent="0.25">
      <c r="A151" s="26" t="s">
        <v>153</v>
      </c>
      <c r="B151" s="27" t="s">
        <v>154</v>
      </c>
      <c r="C151" s="13">
        <v>5648.5</v>
      </c>
      <c r="D151" s="13">
        <v>2368.5</v>
      </c>
      <c r="E151" s="13">
        <f>D151/C151*100</f>
        <v>41.931486235283707</v>
      </c>
      <c r="F151" s="13">
        <v>1766.3</v>
      </c>
      <c r="G151" s="13">
        <f t="shared" si="7"/>
        <v>134.09386853875333</v>
      </c>
    </row>
    <row r="152" spans="1:7" s="25" customFormat="1" ht="13.2" outlineLevel="3" x14ac:dyDescent="0.25">
      <c r="A152" s="23"/>
      <c r="B152" s="24" t="s">
        <v>155</v>
      </c>
      <c r="C152" s="12">
        <f>C88+C103+C109+C115+C122+C124+C132+C137+C143+C147+C150+C135</f>
        <v>1808249</v>
      </c>
      <c r="D152" s="12">
        <f>D88+D103+D109+D115+D122+D124+D132+D137+D143+D147+D150+D135</f>
        <v>686582.09999999986</v>
      </c>
      <c r="E152" s="12">
        <f t="shared" si="8"/>
        <v>37.969444473631661</v>
      </c>
      <c r="F152" s="12">
        <f>F88+F103+F109+F115+F122+F124+F132+F137+F143+F147+F150+F135</f>
        <v>695104.5</v>
      </c>
      <c r="G152" s="12">
        <f t="shared" si="7"/>
        <v>98.77393974575044</v>
      </c>
    </row>
    <row r="153" spans="1:7" s="49" customFormat="1" ht="13.2" outlineLevel="3" x14ac:dyDescent="0.25">
      <c r="A153" s="58"/>
      <c r="B153" s="56" t="s">
        <v>93</v>
      </c>
      <c r="C153" s="18">
        <f>C90+C92+C94+C98+C102+C104+C111+C113+C116+C125+C133+C138+C144+C148+C96</f>
        <v>999319.4</v>
      </c>
      <c r="D153" s="18">
        <f>D90+D92+D94+D98+D102+D104+D111+D113+D116+D125+D133+D138+D144+D148+D96</f>
        <v>477127.1</v>
      </c>
      <c r="E153" s="18">
        <f t="shared" si="8"/>
        <v>47.745205386786246</v>
      </c>
      <c r="F153" s="18">
        <v>491382.4</v>
      </c>
      <c r="G153" s="18">
        <f t="shared" si="7"/>
        <v>97.098939644561938</v>
      </c>
    </row>
    <row r="154" spans="1:7" s="25" customFormat="1" ht="13.2" outlineLevel="3" x14ac:dyDescent="0.25">
      <c r="A154" s="50"/>
      <c r="B154" s="24" t="s">
        <v>156</v>
      </c>
      <c r="C154" s="12">
        <v>61924.7</v>
      </c>
      <c r="D154" s="12">
        <f>D86-D152</f>
        <v>-3698.5999999998603</v>
      </c>
      <c r="E154" s="12"/>
      <c r="F154" s="12">
        <f>F86-F152</f>
        <v>17217.600000000093</v>
      </c>
      <c r="G154" s="12">
        <f t="shared" ref="G154" si="10">D154/F154*100</f>
        <v>-21.481507294860144</v>
      </c>
    </row>
    <row r="155" spans="1:7" ht="13.2" x14ac:dyDescent="0.25">
      <c r="C155" s="10"/>
      <c r="D155" s="10"/>
      <c r="F155" s="19"/>
    </row>
    <row r="156" spans="1:7" s="20" customFormat="1" ht="13.2" x14ac:dyDescent="0.25">
      <c r="B156" s="22" t="s">
        <v>213</v>
      </c>
      <c r="F156" s="62" t="s">
        <v>214</v>
      </c>
      <c r="G156" s="63"/>
    </row>
    <row r="157" spans="1:7" ht="13.2" x14ac:dyDescent="0.25"/>
  </sheetData>
  <customSheetViews>
    <customSheetView guid="{40AF8D35-BE0F-4075-942A-A459537355E7}" scale="90" showPageBreaks="1" showGridLines="0" fitToPage="1" hiddenRows="1">
      <pane ySplit="5" topLeftCell="A6" activePane="bottomLeft" state="frozen"/>
      <selection pane="bottomLeft" activeCell="D9" sqref="D9"/>
      <pageMargins left="0.78740157480314965" right="0.19685039370078741" top="0.19685039370078741" bottom="0.19685039370078741" header="0.19685039370078741" footer="0.19685039370078741"/>
      <pageSetup paperSize="9" scale="58" fitToHeight="6" orientation="portrait" r:id="rId1"/>
      <headerFooter alignWithMargins="0"/>
    </customSheetView>
    <customSheetView guid="{3BC8A2A8-E6DA-4580-831A-3F6F11ADCEF2}" showPageBreaks="1" showGridLines="0" fitToPage="1" hiddenRows="1">
      <pane ySplit="5" topLeftCell="A6" activePane="bottomLeft" state="frozen"/>
      <selection pane="bottomLeft" activeCell="B47" sqref="B47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2"/>
      <headerFooter alignWithMargins="0"/>
    </customSheetView>
    <customSheetView guid="{18A44355-9B01-4B30-A21D-D58AB6C16BB3}" scale="90" showPageBreaks="1" showGridLines="0" fitToPage="1" hiddenRows="1">
      <pane ySplit="5" topLeftCell="A129" activePane="bottomLeft" state="frozen"/>
      <selection pane="bottomLeft" activeCell="C144" sqref="C144:D154"/>
      <pageMargins left="0.59055118110236227" right="0.19685039370078741" top="0.19685039370078741" bottom="0.19685039370078741" header="0.51181102362204722" footer="0.51181102362204722"/>
      <pageSetup paperSize="9" scale="64" fitToHeight="6" orientation="portrait" r:id="rId3"/>
      <headerFooter alignWithMargins="0"/>
    </customSheetView>
    <customSheetView guid="{BF505269-B908-40DB-A66E-94DF9FB9B769}" scale="90" showPageBreaks="1" showGridLines="0" fitToPage="1" topLeftCell="B1">
      <pane ySplit="5" topLeftCell="A130" activePane="bottomLeft" state="frozen"/>
      <selection pane="bottomLeft" activeCell="B209" sqref="B209"/>
      <pageMargins left="0.35433070866141736" right="0.19685039370078741" top="0.19685039370078741" bottom="0.19685039370078741" header="0.51181102362204722" footer="0.51181102362204722"/>
      <pageSetup paperSize="9" scale="66" fitToHeight="6" orientation="portrait" r:id="rId4"/>
      <headerFooter alignWithMargins="0"/>
    </customSheetView>
    <customSheetView guid="{88127E63-12D7-4F66-B662-AB9F1540D418}" scale="68" showPageBreaks="1" showGridLines="0" fitToPage="1" hiddenRows="1" hiddenColumns="1">
      <pane ySplit="5" topLeftCell="A165" activePane="bottomLeft" state="frozen"/>
      <selection pane="bottomLeft" activeCell="G55" sqref="G55"/>
      <pageMargins left="0.35433070866141736" right="0.19685039370078741" top="0.19685039370078741" bottom="0.19685039370078741" header="0.51181102362204722" footer="0.51181102362204722"/>
      <pageSetup paperSize="9" scale="67" fitToHeight="4" orientation="portrait" r:id="rId5"/>
      <headerFooter alignWithMargins="0"/>
    </customSheetView>
  </customSheetViews>
  <mergeCells count="3">
    <mergeCell ref="A2:G2"/>
    <mergeCell ref="B3:G3"/>
    <mergeCell ref="F156:G156"/>
  </mergeCells>
  <printOptions horizontalCentered="1"/>
  <pageMargins left="0.78740157480314965" right="0" top="0" bottom="0" header="0" footer="0"/>
  <pageSetup paperSize="9" scale="75" fitToHeight="4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01.06.19</vt:lpstr>
      <vt:lpstr>'на 01.06.19'!Заголовки_для_печати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2019-08-30T06:09:33Z</cp:lastPrinted>
  <dcterms:created xsi:type="dcterms:W3CDTF">2002-03-11T10:22:12Z</dcterms:created>
  <dcterms:modified xsi:type="dcterms:W3CDTF">2019-08-30T06:10:37Z</dcterms:modified>
</cp:coreProperties>
</file>